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0" yWindow="-20" windowWidth="10800" windowHeight="10080" tabRatio="840"/>
  </bookViews>
  <sheets>
    <sheet name="目次" sheetId="76" r:id="rId1"/>
    <sheet name="初期条件設定表" sheetId="77" r:id="rId2"/>
    <sheet name="総括表（前期・後期合計）" sheetId="103" r:id="rId3"/>
    <sheet name="総括表（後期）" sheetId="102" r:id="rId4"/>
    <sheet name="従事者別人件費総括表" sheetId="12" r:id="rId5"/>
    <sheet name="人件費個別明細表R3年12月" sheetId="68" r:id="rId6"/>
    <sheet name="1月" sheetId="78" r:id="rId7"/>
    <sheet name="2月" sheetId="79" r:id="rId8"/>
    <sheet name="3月" sheetId="80" r:id="rId9"/>
    <sheet name="4月" sheetId="81" r:id="rId10"/>
    <sheet name="5月" sheetId="82" r:id="rId11"/>
    <sheet name="6月" sheetId="83" r:id="rId12"/>
    <sheet name="7月" sheetId="84" r:id="rId13"/>
    <sheet name="8月" sheetId="85" r:id="rId14"/>
    <sheet name="9月" sheetId="95" r:id="rId15"/>
    <sheet name="10月" sheetId="97" r:id="rId16"/>
    <sheet name="11月" sheetId="98" r:id="rId17"/>
    <sheet name="全体工程表" sheetId="89" r:id="rId18"/>
    <sheet name="成果物まとめ" sheetId="92" r:id="rId19"/>
  </sheets>
  <definedNames>
    <definedName name="_xlnm.Print_Area" localSheetId="15">'10月'!$A$1:$L$36</definedName>
    <definedName name="_xlnm.Print_Area" localSheetId="16">'11月'!$A$1:$L$36</definedName>
    <definedName name="_xlnm.Print_Area" localSheetId="6">'1月'!$A$1:$L$36</definedName>
    <definedName name="_xlnm.Print_Area" localSheetId="7">'2月'!$A$1:$L$36</definedName>
    <definedName name="_xlnm.Print_Area" localSheetId="8">'3月'!$A$1:$L$36</definedName>
    <definedName name="_xlnm.Print_Area" localSheetId="9">'4月'!$A$1:$L$36</definedName>
    <definedName name="_xlnm.Print_Area" localSheetId="10">'5月'!$A$1:$L$36</definedName>
    <definedName name="_xlnm.Print_Area" localSheetId="11">'6月'!$A$1:$L$36</definedName>
    <definedName name="_xlnm.Print_Area" localSheetId="12">'7月'!$A$1:$L$36</definedName>
    <definedName name="_xlnm.Print_Area" localSheetId="13">'8月'!$A$1:$L$36</definedName>
    <definedName name="_xlnm.Print_Area" localSheetId="14">'9月'!$A$1:$L$36</definedName>
    <definedName name="_xlnm.Print_Area" localSheetId="4">従事者別人件費総括表!$A$1:$L$35</definedName>
    <definedName name="_xlnm.Print_Area" localSheetId="5">人件費個別明細表R3年12月!$A$1:$L$36</definedName>
    <definedName name="_xlnm.Print_Area" localSheetId="18">成果物まとめ!$A$1:$J$36</definedName>
    <definedName name="_xlnm.Print_Area" localSheetId="17">全体工程表!$A$1:$BX$36</definedName>
    <definedName name="_xlnm.Print_Titles" localSheetId="4">従事者別人件費総括表!$4:$7</definedName>
    <definedName name="開発工程" localSheetId="15">#REF!</definedName>
    <definedName name="開発工程" localSheetId="16">#REF!</definedName>
    <definedName name="開発工程" localSheetId="14">#REF!</definedName>
    <definedName name="開発工程" localSheetId="18">#REF!</definedName>
    <definedName name="開発工程" localSheetId="17">全体工程表!$B$7:$B$36</definedName>
    <definedName name="開発工程">#REF!</definedName>
  </definedNames>
  <calcPr calcId="162913"/>
</workbook>
</file>

<file path=xl/calcChain.xml><?xml version="1.0" encoding="utf-8"?>
<calcChain xmlns="http://schemas.openxmlformats.org/spreadsheetml/2006/main">
  <c r="J8" i="12" l="1"/>
  <c r="I8" i="12" l="1"/>
  <c r="I10" i="12"/>
  <c r="I12" i="12"/>
  <c r="I14" i="12"/>
  <c r="I16" i="12"/>
  <c r="I18" i="12"/>
  <c r="I20" i="12"/>
  <c r="I22" i="12"/>
  <c r="I24" i="12"/>
  <c r="I28" i="12"/>
  <c r="I30" i="12"/>
  <c r="I26" i="12"/>
  <c r="N9" i="85" l="1"/>
  <c r="Q9" i="85"/>
  <c r="R9" i="85"/>
  <c r="T9" i="85"/>
  <c r="N10" i="85"/>
  <c r="Q10" i="85"/>
  <c r="R10" i="85"/>
  <c r="S10" i="85"/>
  <c r="T10" i="85"/>
  <c r="U10" i="85"/>
  <c r="V10" i="85"/>
  <c r="O10" i="85" s="1"/>
  <c r="P10" i="85" s="1"/>
  <c r="N11" i="85"/>
  <c r="Q11" i="85"/>
  <c r="R11" i="85"/>
  <c r="S11" i="85"/>
  <c r="T11" i="85"/>
  <c r="U11" i="85"/>
  <c r="V11" i="85"/>
  <c r="O11" i="85" s="1"/>
  <c r="P11" i="85" s="1"/>
  <c r="N12" i="85"/>
  <c r="Q12" i="85"/>
  <c r="R12" i="85"/>
  <c r="S12" i="85"/>
  <c r="T12" i="85"/>
  <c r="U12" i="85"/>
  <c r="V12" i="85"/>
  <c r="O12" i="85" s="1"/>
  <c r="P12" i="85" s="1"/>
  <c r="N13" i="85"/>
  <c r="Q13" i="85"/>
  <c r="R13" i="85"/>
  <c r="S13" i="85"/>
  <c r="T13" i="85"/>
  <c r="U13" i="85"/>
  <c r="V13" i="85"/>
  <c r="O13" i="85" s="1"/>
  <c r="P13" i="85" s="1"/>
  <c r="W13" i="85"/>
  <c r="Y13" i="85"/>
  <c r="N14" i="85"/>
  <c r="Q14" i="85"/>
  <c r="R14" i="85"/>
  <c r="S14" i="85"/>
  <c r="T14" i="85"/>
  <c r="U14" i="85"/>
  <c r="V14" i="85"/>
  <c r="O14" i="85" s="1"/>
  <c r="P14" i="85" s="1"/>
  <c r="W14" i="85"/>
  <c r="Y14" i="85"/>
  <c r="N15" i="85"/>
  <c r="Q15" i="85"/>
  <c r="R15" i="85"/>
  <c r="S15" i="85"/>
  <c r="T15" i="85"/>
  <c r="U15" i="85"/>
  <c r="V15" i="85"/>
  <c r="O15" i="85" s="1"/>
  <c r="P15" i="85" s="1"/>
  <c r="W15" i="85"/>
  <c r="Y15" i="85"/>
  <c r="N16" i="85"/>
  <c r="Q16" i="85"/>
  <c r="R16" i="85"/>
  <c r="T16" i="85"/>
  <c r="N9" i="95"/>
  <c r="Q9" i="95"/>
  <c r="R9" i="95"/>
  <c r="T9" i="95"/>
  <c r="N10" i="95"/>
  <c r="Q10" i="95"/>
  <c r="R10" i="95"/>
  <c r="S10" i="95"/>
  <c r="T10" i="95"/>
  <c r="U10" i="95"/>
  <c r="V10" i="95"/>
  <c r="O10" i="95" s="1"/>
  <c r="P10" i="95" s="1"/>
  <c r="N11" i="95"/>
  <c r="Q11" i="95"/>
  <c r="R11" i="95"/>
  <c r="S11" i="95"/>
  <c r="T11" i="95"/>
  <c r="U11" i="95"/>
  <c r="V11" i="95"/>
  <c r="O11" i="95" s="1"/>
  <c r="P11" i="95" s="1"/>
  <c r="N12" i="95"/>
  <c r="Q12" i="95"/>
  <c r="R12" i="95"/>
  <c r="S12" i="95"/>
  <c r="T12" i="95"/>
  <c r="U12" i="95"/>
  <c r="V12" i="95"/>
  <c r="O12" i="95" s="1"/>
  <c r="P12" i="95" s="1"/>
  <c r="N13" i="95"/>
  <c r="Q13" i="95"/>
  <c r="R13" i="95"/>
  <c r="S13" i="95"/>
  <c r="T13" i="95"/>
  <c r="U13" i="95"/>
  <c r="V13" i="95"/>
  <c r="O13" i="95" s="1"/>
  <c r="P13" i="95" s="1"/>
  <c r="W13" i="95"/>
  <c r="Y13" i="95"/>
  <c r="N14" i="95"/>
  <c r="Q14" i="95"/>
  <c r="R14" i="95"/>
  <c r="S14" i="95"/>
  <c r="T14" i="95"/>
  <c r="U14" i="95"/>
  <c r="V14" i="95"/>
  <c r="O14" i="95" s="1"/>
  <c r="P14" i="95" s="1"/>
  <c r="W14" i="95"/>
  <c r="Y14" i="95"/>
  <c r="N15" i="95"/>
  <c r="Q15" i="95"/>
  <c r="R15" i="95"/>
  <c r="S15" i="95"/>
  <c r="T15" i="95"/>
  <c r="U15" i="95"/>
  <c r="V15" i="95"/>
  <c r="O15" i="95" s="1"/>
  <c r="P15" i="95" s="1"/>
  <c r="W15" i="95"/>
  <c r="Y15" i="95"/>
  <c r="N16" i="95"/>
  <c r="Q16" i="95"/>
  <c r="R16" i="95"/>
  <c r="T16" i="95"/>
  <c r="E15" i="85" l="1"/>
  <c r="G15" i="85"/>
  <c r="E14" i="85"/>
  <c r="G14" i="85"/>
  <c r="E13" i="85"/>
  <c r="G13" i="85"/>
  <c r="E12" i="85"/>
  <c r="G12" i="85"/>
  <c r="E11" i="85"/>
  <c r="G11" i="85"/>
  <c r="E10" i="85"/>
  <c r="G10" i="85"/>
  <c r="A2" i="92"/>
  <c r="A3" i="102" l="1"/>
  <c r="A3" i="103"/>
  <c r="D12" i="103"/>
  <c r="B12" i="103"/>
  <c r="G11" i="103"/>
  <c r="G10" i="103"/>
  <c r="G9" i="103"/>
  <c r="G8" i="103"/>
  <c r="G7" i="103"/>
  <c r="G12" i="103" s="1"/>
  <c r="G6" i="103"/>
  <c r="D13" i="102"/>
  <c r="B13" i="102"/>
  <c r="B14" i="102" s="1"/>
  <c r="G12" i="102"/>
  <c r="G11" i="102"/>
  <c r="G10" i="102"/>
  <c r="G9" i="102"/>
  <c r="G8" i="102"/>
  <c r="G7" i="102"/>
  <c r="G6" i="102"/>
  <c r="G13" i="102" l="1"/>
  <c r="B13" i="103"/>
  <c r="K34" i="12"/>
  <c r="J34" i="12"/>
  <c r="AI2" i="97"/>
  <c r="K29" i="12"/>
  <c r="L29" i="12" s="1"/>
  <c r="H28" i="12"/>
  <c r="Y35" i="98"/>
  <c r="W35" i="98"/>
  <c r="V35" i="98"/>
  <c r="O35" i="98" s="1"/>
  <c r="U35" i="98"/>
  <c r="T35" i="98"/>
  <c r="S35" i="98"/>
  <c r="R35" i="98"/>
  <c r="Q35" i="98"/>
  <c r="P35" i="98"/>
  <c r="E35" i="98" s="1"/>
  <c r="N35" i="98"/>
  <c r="W34" i="98"/>
  <c r="V34" i="98"/>
  <c r="U34" i="98"/>
  <c r="T34" i="98"/>
  <c r="S34" i="98"/>
  <c r="R34" i="98"/>
  <c r="Q34" i="98"/>
  <c r="O34" i="98"/>
  <c r="P34" i="98" s="1"/>
  <c r="G34" i="98" s="1"/>
  <c r="N34" i="98"/>
  <c r="Y33" i="98"/>
  <c r="W33" i="98"/>
  <c r="V33" i="98"/>
  <c r="U33" i="98"/>
  <c r="T33" i="98"/>
  <c r="S33" i="98"/>
  <c r="R33" i="98"/>
  <c r="Q33" i="98"/>
  <c r="O33" i="98"/>
  <c r="P33" i="98" s="1"/>
  <c r="G33" i="98" s="1"/>
  <c r="N33" i="98"/>
  <c r="Y32" i="98"/>
  <c r="W32" i="98"/>
  <c r="V32" i="98"/>
  <c r="O32" i="98" s="1"/>
  <c r="P32" i="98" s="1"/>
  <c r="G32" i="98" s="1"/>
  <c r="U32" i="98"/>
  <c r="T32" i="98"/>
  <c r="S32" i="98"/>
  <c r="R32" i="98"/>
  <c r="Q32" i="98"/>
  <c r="N32" i="98"/>
  <c r="Y31" i="98"/>
  <c r="W31" i="98"/>
  <c r="V31" i="98"/>
  <c r="U31" i="98"/>
  <c r="T31" i="98"/>
  <c r="S31" i="98"/>
  <c r="R31" i="98"/>
  <c r="Q31" i="98"/>
  <c r="O31" i="98"/>
  <c r="P31" i="98" s="1"/>
  <c r="G31" i="98" s="1"/>
  <c r="N31" i="98"/>
  <c r="Y30" i="98"/>
  <c r="W30" i="98"/>
  <c r="V30" i="98"/>
  <c r="U30" i="98"/>
  <c r="T30" i="98"/>
  <c r="S30" i="98"/>
  <c r="R30" i="98"/>
  <c r="Q30" i="98"/>
  <c r="O30" i="98"/>
  <c r="P30" i="98" s="1"/>
  <c r="G30" i="98" s="1"/>
  <c r="N30" i="98"/>
  <c r="Y29" i="98"/>
  <c r="W29" i="98"/>
  <c r="V29" i="98"/>
  <c r="U29" i="98"/>
  <c r="T29" i="98"/>
  <c r="S29" i="98"/>
  <c r="R29" i="98"/>
  <c r="Q29" i="98"/>
  <c r="O29" i="98"/>
  <c r="P29" i="98" s="1"/>
  <c r="G29" i="98" s="1"/>
  <c r="N29" i="98"/>
  <c r="Y28" i="98"/>
  <c r="W28" i="98"/>
  <c r="V28" i="98"/>
  <c r="O28" i="98" s="1"/>
  <c r="P28" i="98" s="1"/>
  <c r="G28" i="98" s="1"/>
  <c r="U28" i="98"/>
  <c r="T28" i="98"/>
  <c r="S28" i="98"/>
  <c r="R28" i="98"/>
  <c r="Q28" i="98"/>
  <c r="N28" i="98"/>
  <c r="Y27" i="98"/>
  <c r="W27" i="98"/>
  <c r="V27" i="98"/>
  <c r="U27" i="98"/>
  <c r="T27" i="98"/>
  <c r="S27" i="98"/>
  <c r="R27" i="98"/>
  <c r="Q27" i="98"/>
  <c r="O27" i="98"/>
  <c r="P27" i="98" s="1"/>
  <c r="G27" i="98" s="1"/>
  <c r="N27" i="98"/>
  <c r="Y26" i="98"/>
  <c r="W26" i="98"/>
  <c r="V26" i="98"/>
  <c r="U26" i="98"/>
  <c r="T26" i="98"/>
  <c r="S26" i="98"/>
  <c r="R26" i="98"/>
  <c r="Q26" i="98"/>
  <c r="O26" i="98"/>
  <c r="P26" i="98" s="1"/>
  <c r="G26" i="98" s="1"/>
  <c r="N26" i="98"/>
  <c r="Y25" i="98"/>
  <c r="W25" i="98"/>
  <c r="V25" i="98"/>
  <c r="U25" i="98"/>
  <c r="T25" i="98"/>
  <c r="S25" i="98"/>
  <c r="R25" i="98"/>
  <c r="Q25" i="98"/>
  <c r="O25" i="98"/>
  <c r="P25" i="98" s="1"/>
  <c r="G25" i="98" s="1"/>
  <c r="N25" i="98"/>
  <c r="Y24" i="98"/>
  <c r="W24" i="98"/>
  <c r="V24" i="98"/>
  <c r="O24" i="98" s="1"/>
  <c r="P24" i="98" s="1"/>
  <c r="G24" i="98" s="1"/>
  <c r="U24" i="98"/>
  <c r="T24" i="98"/>
  <c r="S24" i="98"/>
  <c r="R24" i="98"/>
  <c r="Q24" i="98"/>
  <c r="N24" i="98"/>
  <c r="Y23" i="98"/>
  <c r="W23" i="98"/>
  <c r="V23" i="98"/>
  <c r="U23" i="98"/>
  <c r="T23" i="98"/>
  <c r="S23" i="98"/>
  <c r="R23" i="98"/>
  <c r="Q23" i="98"/>
  <c r="O23" i="98"/>
  <c r="P23" i="98" s="1"/>
  <c r="G23" i="98" s="1"/>
  <c r="N23" i="98"/>
  <c r="Y22" i="98"/>
  <c r="W22" i="98"/>
  <c r="V22" i="98"/>
  <c r="O22" i="98" s="1"/>
  <c r="P22" i="98" s="1"/>
  <c r="G22" i="98" s="1"/>
  <c r="U22" i="98"/>
  <c r="T22" i="98"/>
  <c r="S22" i="98"/>
  <c r="R22" i="98"/>
  <c r="Q22" i="98"/>
  <c r="N22" i="98"/>
  <c r="Y21" i="98"/>
  <c r="W21" i="98"/>
  <c r="V21" i="98"/>
  <c r="U21" i="98"/>
  <c r="T21" i="98"/>
  <c r="S21" i="98"/>
  <c r="R21" i="98"/>
  <c r="Q21" i="98"/>
  <c r="O21" i="98"/>
  <c r="P21" i="98" s="1"/>
  <c r="G21" i="98" s="1"/>
  <c r="N21" i="98"/>
  <c r="Y20" i="98"/>
  <c r="W20" i="98"/>
  <c r="V20" i="98"/>
  <c r="O20" i="98" s="1"/>
  <c r="P20" i="98" s="1"/>
  <c r="G20" i="98" s="1"/>
  <c r="U20" i="98"/>
  <c r="T20" i="98"/>
  <c r="S20" i="98"/>
  <c r="R20" i="98"/>
  <c r="Q20" i="98"/>
  <c r="N20" i="98"/>
  <c r="Y19" i="98"/>
  <c r="W19" i="98"/>
  <c r="V19" i="98"/>
  <c r="U19" i="98"/>
  <c r="T19" i="98"/>
  <c r="S19" i="98"/>
  <c r="R19" i="98"/>
  <c r="Q19" i="98"/>
  <c r="O19" i="98"/>
  <c r="P19" i="98" s="1"/>
  <c r="G19" i="98" s="1"/>
  <c r="N19" i="98"/>
  <c r="Y18" i="98"/>
  <c r="W18" i="98"/>
  <c r="V18" i="98"/>
  <c r="O18" i="98" s="1"/>
  <c r="P18" i="98" s="1"/>
  <c r="G18" i="98" s="1"/>
  <c r="U18" i="98"/>
  <c r="T18" i="98"/>
  <c r="S18" i="98"/>
  <c r="R18" i="98"/>
  <c r="Q18" i="98"/>
  <c r="N18" i="98"/>
  <c r="Y17" i="98"/>
  <c r="W17" i="98"/>
  <c r="V17" i="98"/>
  <c r="U17" i="98"/>
  <c r="T17" i="98"/>
  <c r="S17" i="98"/>
  <c r="R17" i="98"/>
  <c r="Q17" i="98"/>
  <c r="O17" i="98"/>
  <c r="P17" i="98" s="1"/>
  <c r="G17" i="98" s="1"/>
  <c r="N17" i="98"/>
  <c r="Q16" i="98"/>
  <c r="N16" i="98"/>
  <c r="Y15" i="98"/>
  <c r="W15" i="98"/>
  <c r="V15" i="98"/>
  <c r="U15" i="98"/>
  <c r="T15" i="98"/>
  <c r="S15" i="98"/>
  <c r="R15" i="98"/>
  <c r="Q15" i="98"/>
  <c r="O15" i="98"/>
  <c r="P15" i="98" s="1"/>
  <c r="E15" i="98" s="1"/>
  <c r="N15" i="98"/>
  <c r="Y14" i="98"/>
  <c r="W14" i="98"/>
  <c r="V14" i="98"/>
  <c r="O14" i="98" s="1"/>
  <c r="P14" i="98" s="1"/>
  <c r="U14" i="98"/>
  <c r="T14" i="98"/>
  <c r="S14" i="98"/>
  <c r="R14" i="98"/>
  <c r="Q14" i="98"/>
  <c r="N14" i="98"/>
  <c r="Y13" i="98"/>
  <c r="W13" i="98"/>
  <c r="V13" i="98"/>
  <c r="O13" i="98" s="1"/>
  <c r="P13" i="98" s="1"/>
  <c r="U13" i="98"/>
  <c r="T13" i="98"/>
  <c r="S13" i="98"/>
  <c r="R13" i="98"/>
  <c r="Q13" i="98"/>
  <c r="N13" i="98"/>
  <c r="V12" i="98"/>
  <c r="O12" i="98" s="1"/>
  <c r="P12" i="98" s="1"/>
  <c r="U12" i="98"/>
  <c r="T12" i="98"/>
  <c r="S12" i="98"/>
  <c r="R12" i="98"/>
  <c r="Q12" i="98"/>
  <c r="N12" i="98"/>
  <c r="V11" i="98"/>
  <c r="O11" i="98" s="1"/>
  <c r="P11" i="98" s="1"/>
  <c r="U11" i="98"/>
  <c r="T11" i="98"/>
  <c r="S11" i="98"/>
  <c r="R11" i="98"/>
  <c r="Q11" i="98"/>
  <c r="N11" i="98"/>
  <c r="V10" i="98"/>
  <c r="O10" i="98" s="1"/>
  <c r="P10" i="98" s="1"/>
  <c r="U10" i="98"/>
  <c r="T10" i="98"/>
  <c r="S10" i="98"/>
  <c r="R10" i="98"/>
  <c r="Q10" i="98"/>
  <c r="N10" i="98"/>
  <c r="N9" i="98"/>
  <c r="AF4" i="98"/>
  <c r="T16" i="98" s="1"/>
  <c r="AE4" i="98"/>
  <c r="AF3" i="98"/>
  <c r="AE3" i="98"/>
  <c r="AI2" i="98"/>
  <c r="AF2" i="98"/>
  <c r="R16" i="98" s="1"/>
  <c r="AE2" i="98"/>
  <c r="AM1" i="98"/>
  <c r="AI1" i="98"/>
  <c r="AE6" i="98" s="1"/>
  <c r="AF1" i="98"/>
  <c r="U9" i="98" s="1"/>
  <c r="AE1" i="98"/>
  <c r="Q9" i="98" s="1"/>
  <c r="AI2" i="95"/>
  <c r="K27" i="12"/>
  <c r="L27" i="12" s="1"/>
  <c r="H26" i="12"/>
  <c r="Y35" i="97"/>
  <c r="W35" i="97"/>
  <c r="V35" i="97"/>
  <c r="O35" i="97" s="1"/>
  <c r="U35" i="97"/>
  <c r="T35" i="97"/>
  <c r="S35" i="97"/>
  <c r="R35" i="97"/>
  <c r="Q35" i="97"/>
  <c r="P35" i="97"/>
  <c r="E35" i="97" s="1"/>
  <c r="N35" i="97"/>
  <c r="W34" i="97"/>
  <c r="V34" i="97"/>
  <c r="O34" i="97" s="1"/>
  <c r="P34" i="97" s="1"/>
  <c r="G34" i="97" s="1"/>
  <c r="U34" i="97"/>
  <c r="T34" i="97"/>
  <c r="S34" i="97"/>
  <c r="R34" i="97"/>
  <c r="Q34" i="97"/>
  <c r="N34" i="97"/>
  <c r="Y33" i="97"/>
  <c r="W33" i="97"/>
  <c r="V33" i="97"/>
  <c r="U33" i="97"/>
  <c r="T33" i="97"/>
  <c r="S33" i="97"/>
  <c r="R33" i="97"/>
  <c r="Q33" i="97"/>
  <c r="O33" i="97"/>
  <c r="P33" i="97" s="1"/>
  <c r="G33" i="97" s="1"/>
  <c r="N33" i="97"/>
  <c r="Y32" i="97"/>
  <c r="W32" i="97"/>
  <c r="V32" i="97"/>
  <c r="U32" i="97"/>
  <c r="T32" i="97"/>
  <c r="S32" i="97"/>
  <c r="R32" i="97"/>
  <c r="Q32" i="97"/>
  <c r="O32" i="97"/>
  <c r="P32" i="97" s="1"/>
  <c r="G32" i="97" s="1"/>
  <c r="N32" i="97"/>
  <c r="Y31" i="97"/>
  <c r="W31" i="97"/>
  <c r="V31" i="97"/>
  <c r="U31" i="97"/>
  <c r="T31" i="97"/>
  <c r="S31" i="97"/>
  <c r="R31" i="97"/>
  <c r="Q31" i="97"/>
  <c r="O31" i="97"/>
  <c r="P31" i="97" s="1"/>
  <c r="G31" i="97" s="1"/>
  <c r="N31" i="97"/>
  <c r="Y30" i="97"/>
  <c r="W30" i="97"/>
  <c r="V30" i="97"/>
  <c r="U30" i="97"/>
  <c r="T30" i="97"/>
  <c r="S30" i="97"/>
  <c r="R30" i="97"/>
  <c r="Q30" i="97"/>
  <c r="O30" i="97"/>
  <c r="P30" i="97" s="1"/>
  <c r="G30" i="97" s="1"/>
  <c r="N30" i="97"/>
  <c r="Y29" i="97"/>
  <c r="W29" i="97"/>
  <c r="V29" i="97"/>
  <c r="O29" i="97" s="1"/>
  <c r="P29" i="97" s="1"/>
  <c r="G29" i="97" s="1"/>
  <c r="U29" i="97"/>
  <c r="T29" i="97"/>
  <c r="S29" i="97"/>
  <c r="R29" i="97"/>
  <c r="Q29" i="97"/>
  <c r="N29" i="97"/>
  <c r="Y28" i="97"/>
  <c r="W28" i="97"/>
  <c r="V28" i="97"/>
  <c r="U28" i="97"/>
  <c r="T28" i="97"/>
  <c r="S28" i="97"/>
  <c r="R28" i="97"/>
  <c r="Q28" i="97"/>
  <c r="O28" i="97"/>
  <c r="P28" i="97" s="1"/>
  <c r="G28" i="97" s="1"/>
  <c r="N28" i="97"/>
  <c r="Y27" i="97"/>
  <c r="W27" i="97"/>
  <c r="V27" i="97"/>
  <c r="O27" i="97" s="1"/>
  <c r="P27" i="97" s="1"/>
  <c r="G27" i="97" s="1"/>
  <c r="U27" i="97"/>
  <c r="T27" i="97"/>
  <c r="S27" i="97"/>
  <c r="R27" i="97"/>
  <c r="Q27" i="97"/>
  <c r="N27" i="97"/>
  <c r="Y26" i="97"/>
  <c r="W26" i="97"/>
  <c r="V26" i="97"/>
  <c r="O26" i="97" s="1"/>
  <c r="P26" i="97" s="1"/>
  <c r="G26" i="97" s="1"/>
  <c r="U26" i="97"/>
  <c r="T26" i="97"/>
  <c r="S26" i="97"/>
  <c r="R26" i="97"/>
  <c r="Q26" i="97"/>
  <c r="N26" i="97"/>
  <c r="Y25" i="97"/>
  <c r="W25" i="97"/>
  <c r="V25" i="97"/>
  <c r="O25" i="97" s="1"/>
  <c r="P25" i="97" s="1"/>
  <c r="U25" i="97"/>
  <c r="T25" i="97"/>
  <c r="S25" i="97"/>
  <c r="R25" i="97"/>
  <c r="Q25" i="97"/>
  <c r="N25" i="97"/>
  <c r="Y24" i="97"/>
  <c r="W24" i="97"/>
  <c r="V24" i="97"/>
  <c r="U24" i="97"/>
  <c r="T24" i="97"/>
  <c r="S24" i="97"/>
  <c r="R24" i="97"/>
  <c r="Q24" i="97"/>
  <c r="O24" i="97"/>
  <c r="P24" i="97" s="1"/>
  <c r="G24" i="97" s="1"/>
  <c r="N24" i="97"/>
  <c r="Y23" i="97"/>
  <c r="W23" i="97"/>
  <c r="V23" i="97"/>
  <c r="U23" i="97"/>
  <c r="T23" i="97"/>
  <c r="S23" i="97"/>
  <c r="R23" i="97"/>
  <c r="Q23" i="97"/>
  <c r="O23" i="97"/>
  <c r="P23" i="97" s="1"/>
  <c r="G23" i="97" s="1"/>
  <c r="N23" i="97"/>
  <c r="Y22" i="97"/>
  <c r="W22" i="97"/>
  <c r="V22" i="97"/>
  <c r="O22" i="97" s="1"/>
  <c r="P22" i="97" s="1"/>
  <c r="G22" i="97" s="1"/>
  <c r="U22" i="97"/>
  <c r="T22" i="97"/>
  <c r="S22" i="97"/>
  <c r="R22" i="97"/>
  <c r="Q22" i="97"/>
  <c r="N22" i="97"/>
  <c r="Y21" i="97"/>
  <c r="W21" i="97"/>
  <c r="V21" i="97"/>
  <c r="U21" i="97"/>
  <c r="T21" i="97"/>
  <c r="S21" i="97"/>
  <c r="R21" i="97"/>
  <c r="Q21" i="97"/>
  <c r="O21" i="97"/>
  <c r="P21" i="97" s="1"/>
  <c r="G21" i="97" s="1"/>
  <c r="N21" i="97"/>
  <c r="Y20" i="97"/>
  <c r="W20" i="97"/>
  <c r="V20" i="97"/>
  <c r="U20" i="97"/>
  <c r="T20" i="97"/>
  <c r="S20" i="97"/>
  <c r="R20" i="97"/>
  <c r="Q20" i="97"/>
  <c r="O20" i="97"/>
  <c r="P20" i="97" s="1"/>
  <c r="G20" i="97" s="1"/>
  <c r="N20" i="97"/>
  <c r="Y19" i="97"/>
  <c r="W19" i="97"/>
  <c r="V19" i="97"/>
  <c r="U19" i="97"/>
  <c r="T19" i="97"/>
  <c r="S19" i="97"/>
  <c r="R19" i="97"/>
  <c r="Q19" i="97"/>
  <c r="O19" i="97"/>
  <c r="P19" i="97" s="1"/>
  <c r="G19" i="97" s="1"/>
  <c r="N19" i="97"/>
  <c r="Y18" i="97"/>
  <c r="W18" i="97"/>
  <c r="V18" i="97"/>
  <c r="O18" i="97" s="1"/>
  <c r="P18" i="97" s="1"/>
  <c r="G18" i="97" s="1"/>
  <c r="U18" i="97"/>
  <c r="T18" i="97"/>
  <c r="S18" i="97"/>
  <c r="R18" i="97"/>
  <c r="Q18" i="97"/>
  <c r="N18" i="97"/>
  <c r="Y17" i="97"/>
  <c r="W17" i="97"/>
  <c r="V17" i="97"/>
  <c r="U17" i="97"/>
  <c r="T17" i="97"/>
  <c r="S17" i="97"/>
  <c r="R17" i="97"/>
  <c r="Q17" i="97"/>
  <c r="O17" i="97"/>
  <c r="P17" i="97" s="1"/>
  <c r="G17" i="97" s="1"/>
  <c r="N17" i="97"/>
  <c r="N16" i="97"/>
  <c r="Y15" i="97"/>
  <c r="W15" i="97"/>
  <c r="V15" i="97"/>
  <c r="O15" i="97" s="1"/>
  <c r="P15" i="97" s="1"/>
  <c r="G15" i="97" s="1"/>
  <c r="U15" i="97"/>
  <c r="T15" i="97"/>
  <c r="S15" i="97"/>
  <c r="R15" i="97"/>
  <c r="Q15" i="97"/>
  <c r="N15" i="97"/>
  <c r="Y14" i="97"/>
  <c r="W14" i="97"/>
  <c r="V14" i="97"/>
  <c r="O14" i="97" s="1"/>
  <c r="P14" i="97" s="1"/>
  <c r="U14" i="97"/>
  <c r="T14" i="97"/>
  <c r="S14" i="97"/>
  <c r="R14" i="97"/>
  <c r="Q14" i="97"/>
  <c r="N14" i="97"/>
  <c r="Y13" i="97"/>
  <c r="W13" i="97"/>
  <c r="V13" i="97"/>
  <c r="O13" i="97" s="1"/>
  <c r="P13" i="97" s="1"/>
  <c r="U13" i="97"/>
  <c r="T13" i="97"/>
  <c r="S13" i="97"/>
  <c r="R13" i="97"/>
  <c r="Q13" i="97"/>
  <c r="N13" i="97"/>
  <c r="V12" i="97"/>
  <c r="O12" i="97" s="1"/>
  <c r="P12" i="97" s="1"/>
  <c r="U12" i="97"/>
  <c r="T12" i="97"/>
  <c r="S12" i="97"/>
  <c r="R12" i="97"/>
  <c r="Q12" i="97"/>
  <c r="N12" i="97"/>
  <c r="V11" i="97"/>
  <c r="O11" i="97" s="1"/>
  <c r="P11" i="97" s="1"/>
  <c r="U11" i="97"/>
  <c r="T11" i="97"/>
  <c r="S11" i="97"/>
  <c r="R11" i="97"/>
  <c r="Q11" i="97"/>
  <c r="N11" i="97"/>
  <c r="V10" i="97"/>
  <c r="O10" i="97" s="1"/>
  <c r="P10" i="97" s="1"/>
  <c r="U10" i="97"/>
  <c r="T10" i="97"/>
  <c r="S10" i="97"/>
  <c r="R10" i="97"/>
  <c r="Q10" i="97"/>
  <c r="N10" i="97"/>
  <c r="N9" i="97"/>
  <c r="AF4" i="97"/>
  <c r="AE4" i="97"/>
  <c r="AF3" i="97"/>
  <c r="AE3" i="97"/>
  <c r="AF2" i="97"/>
  <c r="AE2" i="97"/>
  <c r="AM1" i="97"/>
  <c r="AI1" i="97"/>
  <c r="AE6" i="97" s="1"/>
  <c r="AF1" i="97"/>
  <c r="Y16" i="97" s="1"/>
  <c r="AE1" i="97"/>
  <c r="Q16" i="97" s="1"/>
  <c r="AI2" i="85"/>
  <c r="K25" i="12"/>
  <c r="L25" i="12" s="1"/>
  <c r="H24" i="12"/>
  <c r="Y35" i="95"/>
  <c r="W35" i="95"/>
  <c r="V35" i="95"/>
  <c r="O35" i="95" s="1"/>
  <c r="P35" i="95" s="1"/>
  <c r="U35" i="95"/>
  <c r="T35" i="95"/>
  <c r="S35" i="95"/>
  <c r="R35" i="95"/>
  <c r="Q35" i="95"/>
  <c r="N35" i="95"/>
  <c r="W34" i="95"/>
  <c r="V34" i="95"/>
  <c r="O34" i="95" s="1"/>
  <c r="P34" i="95" s="1"/>
  <c r="G34" i="95" s="1"/>
  <c r="U34" i="95"/>
  <c r="T34" i="95"/>
  <c r="S34" i="95"/>
  <c r="R34" i="95"/>
  <c r="Q34" i="95"/>
  <c r="N34" i="95"/>
  <c r="Y33" i="95"/>
  <c r="W33" i="95"/>
  <c r="V33" i="95"/>
  <c r="U33" i="95"/>
  <c r="T33" i="95"/>
  <c r="S33" i="95"/>
  <c r="R33" i="95"/>
  <c r="Q33" i="95"/>
  <c r="O33" i="95"/>
  <c r="P33" i="95" s="1"/>
  <c r="G33" i="95" s="1"/>
  <c r="N33" i="95"/>
  <c r="Y32" i="95"/>
  <c r="W32" i="95"/>
  <c r="V32" i="95"/>
  <c r="O32" i="95" s="1"/>
  <c r="P32" i="95" s="1"/>
  <c r="G32" i="95" s="1"/>
  <c r="U32" i="95"/>
  <c r="T32" i="95"/>
  <c r="S32" i="95"/>
  <c r="R32" i="95"/>
  <c r="Q32" i="95"/>
  <c r="N32" i="95"/>
  <c r="Y31" i="95"/>
  <c r="W31" i="95"/>
  <c r="V31" i="95"/>
  <c r="O31" i="95" s="1"/>
  <c r="P31" i="95" s="1"/>
  <c r="U31" i="95"/>
  <c r="T31" i="95"/>
  <c r="S31" i="95"/>
  <c r="R31" i="95"/>
  <c r="Q31" i="95"/>
  <c r="N31" i="95"/>
  <c r="Y30" i="95"/>
  <c r="W30" i="95"/>
  <c r="V30" i="95"/>
  <c r="U30" i="95"/>
  <c r="T30" i="95"/>
  <c r="S30" i="95"/>
  <c r="R30" i="95"/>
  <c r="Q30" i="95"/>
  <c r="O30" i="95"/>
  <c r="P30" i="95" s="1"/>
  <c r="G30" i="95" s="1"/>
  <c r="N30" i="95"/>
  <c r="Y29" i="95"/>
  <c r="W29" i="95"/>
  <c r="V29" i="95"/>
  <c r="U29" i="95"/>
  <c r="T29" i="95"/>
  <c r="S29" i="95"/>
  <c r="R29" i="95"/>
  <c r="Q29" i="95"/>
  <c r="O29" i="95"/>
  <c r="P29" i="95" s="1"/>
  <c r="G29" i="95" s="1"/>
  <c r="N29" i="95"/>
  <c r="Y28" i="95"/>
  <c r="W28" i="95"/>
  <c r="V28" i="95"/>
  <c r="U28" i="95"/>
  <c r="T28" i="95"/>
  <c r="S28" i="95"/>
  <c r="R28" i="95"/>
  <c r="Q28" i="95"/>
  <c r="O28" i="95"/>
  <c r="P28" i="95" s="1"/>
  <c r="G28" i="95" s="1"/>
  <c r="N28" i="95"/>
  <c r="Y27" i="95"/>
  <c r="W27" i="95"/>
  <c r="V27" i="95"/>
  <c r="O27" i="95" s="1"/>
  <c r="P27" i="95" s="1"/>
  <c r="G27" i="95" s="1"/>
  <c r="U27" i="95"/>
  <c r="T27" i="95"/>
  <c r="S27" i="95"/>
  <c r="R27" i="95"/>
  <c r="Q27" i="95"/>
  <c r="N27" i="95"/>
  <c r="Y26" i="95"/>
  <c r="W26" i="95"/>
  <c r="V26" i="95"/>
  <c r="O26" i="95" s="1"/>
  <c r="P26" i="95" s="1"/>
  <c r="G26" i="95" s="1"/>
  <c r="U26" i="95"/>
  <c r="T26" i="95"/>
  <c r="S26" i="95"/>
  <c r="R26" i="95"/>
  <c r="Q26" i="95"/>
  <c r="N26" i="95"/>
  <c r="Y25" i="95"/>
  <c r="W25" i="95"/>
  <c r="V25" i="95"/>
  <c r="U25" i="95"/>
  <c r="T25" i="95"/>
  <c r="S25" i="95"/>
  <c r="R25" i="95"/>
  <c r="Q25" i="95"/>
  <c r="O25" i="95"/>
  <c r="P25" i="95" s="1"/>
  <c r="G25" i="95" s="1"/>
  <c r="N25" i="95"/>
  <c r="Y24" i="95"/>
  <c r="W24" i="95"/>
  <c r="V24" i="95"/>
  <c r="U24" i="95"/>
  <c r="T24" i="95"/>
  <c r="S24" i="95"/>
  <c r="R24" i="95"/>
  <c r="Q24" i="95"/>
  <c r="O24" i="95"/>
  <c r="P24" i="95" s="1"/>
  <c r="G24" i="95" s="1"/>
  <c r="N24" i="95"/>
  <c r="Y23" i="95"/>
  <c r="W23" i="95"/>
  <c r="V23" i="95"/>
  <c r="O23" i="95" s="1"/>
  <c r="P23" i="95" s="1"/>
  <c r="G23" i="95" s="1"/>
  <c r="U23" i="95"/>
  <c r="T23" i="95"/>
  <c r="S23" i="95"/>
  <c r="R23" i="95"/>
  <c r="Q23" i="95"/>
  <c r="N23" i="95"/>
  <c r="Y22" i="95"/>
  <c r="W22" i="95"/>
  <c r="V22" i="95"/>
  <c r="O22" i="95" s="1"/>
  <c r="P22" i="95" s="1"/>
  <c r="G22" i="95" s="1"/>
  <c r="U22" i="95"/>
  <c r="T22" i="95"/>
  <c r="S22" i="95"/>
  <c r="R22" i="95"/>
  <c r="Q22" i="95"/>
  <c r="N22" i="95"/>
  <c r="Y21" i="95"/>
  <c r="W21" i="95"/>
  <c r="V21" i="95"/>
  <c r="U21" i="95"/>
  <c r="T21" i="95"/>
  <c r="S21" i="95"/>
  <c r="R21" i="95"/>
  <c r="Q21" i="95"/>
  <c r="O21" i="95"/>
  <c r="P21" i="95" s="1"/>
  <c r="G21" i="95" s="1"/>
  <c r="N21" i="95"/>
  <c r="Y20" i="95"/>
  <c r="W20" i="95"/>
  <c r="V20" i="95"/>
  <c r="U20" i="95"/>
  <c r="T20" i="95"/>
  <c r="S20" i="95"/>
  <c r="R20" i="95"/>
  <c r="Q20" i="95"/>
  <c r="O20" i="95"/>
  <c r="P20" i="95" s="1"/>
  <c r="G20" i="95" s="1"/>
  <c r="N20" i="95"/>
  <c r="Y19" i="95"/>
  <c r="W19" i="95"/>
  <c r="V19" i="95"/>
  <c r="O19" i="95" s="1"/>
  <c r="P19" i="95" s="1"/>
  <c r="G19" i="95" s="1"/>
  <c r="U19" i="95"/>
  <c r="T19" i="95"/>
  <c r="S19" i="95"/>
  <c r="R19" i="95"/>
  <c r="Q19" i="95"/>
  <c r="N19" i="95"/>
  <c r="Y18" i="95"/>
  <c r="W18" i="95"/>
  <c r="V18" i="95"/>
  <c r="O18" i="95" s="1"/>
  <c r="P18" i="95" s="1"/>
  <c r="G18" i="95" s="1"/>
  <c r="U18" i="95"/>
  <c r="T18" i="95"/>
  <c r="S18" i="95"/>
  <c r="R18" i="95"/>
  <c r="Q18" i="95"/>
  <c r="N18" i="95"/>
  <c r="Y17" i="95"/>
  <c r="W17" i="95"/>
  <c r="V17" i="95"/>
  <c r="U17" i="95"/>
  <c r="T17" i="95"/>
  <c r="S17" i="95"/>
  <c r="R17" i="95"/>
  <c r="Q17" i="95"/>
  <c r="O17" i="95"/>
  <c r="P17" i="95" s="1"/>
  <c r="G17" i="95" s="1"/>
  <c r="N17" i="95"/>
  <c r="G15" i="95"/>
  <c r="AF4" i="95"/>
  <c r="AE4" i="95"/>
  <c r="AF3" i="95"/>
  <c r="AE3" i="95"/>
  <c r="AF2" i="95"/>
  <c r="AE2" i="95"/>
  <c r="AM1" i="95"/>
  <c r="AI1" i="95"/>
  <c r="AE6" i="95" s="1"/>
  <c r="AF1" i="95"/>
  <c r="AE1" i="95"/>
  <c r="G25" i="97" l="1"/>
  <c r="E25" i="97"/>
  <c r="E33" i="97"/>
  <c r="E31" i="97"/>
  <c r="G35" i="97"/>
  <c r="G35" i="98"/>
  <c r="E33" i="95"/>
  <c r="E29" i="95"/>
  <c r="E17" i="97"/>
  <c r="E29" i="97"/>
  <c r="E21" i="97"/>
  <c r="E35" i="95"/>
  <c r="G35" i="95"/>
  <c r="E25" i="95"/>
  <c r="E19" i="97"/>
  <c r="E23" i="97"/>
  <c r="E27" i="97"/>
  <c r="W16" i="98"/>
  <c r="G15" i="98"/>
  <c r="S9" i="95"/>
  <c r="S16" i="95"/>
  <c r="W16" i="95"/>
  <c r="U9" i="95"/>
  <c r="U16" i="95"/>
  <c r="Y16" i="95"/>
  <c r="E21" i="95"/>
  <c r="E27" i="95"/>
  <c r="G31" i="95"/>
  <c r="E31" i="95"/>
  <c r="E15" i="95"/>
  <c r="U9" i="97"/>
  <c r="E17" i="95"/>
  <c r="E23" i="95"/>
  <c r="W16" i="97"/>
  <c r="E19" i="95"/>
  <c r="E18" i="95"/>
  <c r="E24" i="95"/>
  <c r="E30" i="95"/>
  <c r="E34" i="95"/>
  <c r="E18" i="97"/>
  <c r="E24" i="97"/>
  <c r="E28" i="97"/>
  <c r="E32" i="97"/>
  <c r="E20" i="95"/>
  <c r="E22" i="95"/>
  <c r="E26" i="95"/>
  <c r="E28" i="95"/>
  <c r="E32" i="95"/>
  <c r="E20" i="97"/>
  <c r="E22" i="97"/>
  <c r="E26" i="97"/>
  <c r="E30" i="97"/>
  <c r="E34" i="97"/>
  <c r="C1" i="98"/>
  <c r="AE5" i="98"/>
  <c r="AI4" i="98" s="1"/>
  <c r="E11" i="98"/>
  <c r="G11" i="98"/>
  <c r="E13" i="98"/>
  <c r="G13" i="98"/>
  <c r="E10" i="98"/>
  <c r="G10" i="98"/>
  <c r="E12" i="98"/>
  <c r="G12" i="98"/>
  <c r="E14" i="98"/>
  <c r="G14" i="98"/>
  <c r="R9" i="98"/>
  <c r="T9" i="98"/>
  <c r="U16" i="98"/>
  <c r="Y16" i="98"/>
  <c r="AI3" i="98"/>
  <c r="S9" i="98"/>
  <c r="V9" i="98" s="1"/>
  <c r="O9" i="98" s="1"/>
  <c r="P9" i="98" s="1"/>
  <c r="S16" i="98"/>
  <c r="E17" i="98"/>
  <c r="E18" i="98"/>
  <c r="E19" i="98"/>
  <c r="E20" i="98"/>
  <c r="E21" i="98"/>
  <c r="E22" i="98"/>
  <c r="E23" i="98"/>
  <c r="E24" i="98"/>
  <c r="E25" i="98"/>
  <c r="E26" i="98"/>
  <c r="E27" i="98"/>
  <c r="E28" i="98"/>
  <c r="E29" i="98"/>
  <c r="E30" i="98"/>
  <c r="E31" i="98"/>
  <c r="E32" i="98"/>
  <c r="E33" i="98"/>
  <c r="E34" i="98"/>
  <c r="E11" i="97"/>
  <c r="G11" i="97"/>
  <c r="G12" i="97"/>
  <c r="E12" i="97"/>
  <c r="E13" i="97"/>
  <c r="G13" i="97"/>
  <c r="E14" i="97"/>
  <c r="G14" i="97"/>
  <c r="G10" i="97"/>
  <c r="E10" i="97"/>
  <c r="AI3" i="97"/>
  <c r="Q9" i="97"/>
  <c r="E15" i="97"/>
  <c r="S16" i="97"/>
  <c r="C1" i="97"/>
  <c r="R16" i="97"/>
  <c r="T16" i="97"/>
  <c r="AE5" i="97"/>
  <c r="AI4" i="97" s="1"/>
  <c r="R9" i="97"/>
  <c r="T9" i="97"/>
  <c r="U16" i="97"/>
  <c r="S9" i="97"/>
  <c r="G10" i="95"/>
  <c r="E10" i="95"/>
  <c r="E11" i="95"/>
  <c r="G11" i="95"/>
  <c r="E12" i="95"/>
  <c r="G12" i="95"/>
  <c r="E13" i="95"/>
  <c r="G13" i="95"/>
  <c r="E14" i="95"/>
  <c r="G14" i="95"/>
  <c r="AI3" i="95"/>
  <c r="C1" i="95"/>
  <c r="AE5" i="95"/>
  <c r="AI4" i="95" s="1"/>
  <c r="V9" i="95" l="1"/>
  <c r="O9" i="95" s="1"/>
  <c r="P9" i="95" s="1"/>
  <c r="G9" i="95" s="1"/>
  <c r="V16" i="95"/>
  <c r="O16" i="95" s="1"/>
  <c r="P16" i="95" s="1"/>
  <c r="V16" i="97"/>
  <c r="O16" i="97" s="1"/>
  <c r="P16" i="97" s="1"/>
  <c r="E16" i="97" s="1"/>
  <c r="V16" i="98"/>
  <c r="O16" i="98" s="1"/>
  <c r="P16" i="98" s="1"/>
  <c r="G16" i="98" s="1"/>
  <c r="E9" i="98"/>
  <c r="G9" i="98"/>
  <c r="V9" i="97"/>
  <c r="O9" i="97" s="1"/>
  <c r="P9" i="97" s="1"/>
  <c r="E9" i="95"/>
  <c r="A2" i="89"/>
  <c r="E16" i="98" l="1"/>
  <c r="E36" i="98" s="1"/>
  <c r="G16" i="97"/>
  <c r="E9" i="97"/>
  <c r="G9" i="97"/>
  <c r="G16" i="95"/>
  <c r="E16" i="95"/>
  <c r="A4" i="12"/>
  <c r="N35" i="85"/>
  <c r="N34" i="85"/>
  <c r="N33" i="85"/>
  <c r="N32" i="85"/>
  <c r="N31" i="85"/>
  <c r="N30" i="85"/>
  <c r="N29" i="85"/>
  <c r="N28" i="85"/>
  <c r="N27" i="85"/>
  <c r="N26" i="85"/>
  <c r="N25" i="85"/>
  <c r="N24" i="85"/>
  <c r="N23" i="85"/>
  <c r="N22" i="85"/>
  <c r="N21" i="85"/>
  <c r="N20" i="85"/>
  <c r="N19" i="85"/>
  <c r="N18" i="85"/>
  <c r="N17" i="85"/>
  <c r="N35" i="84"/>
  <c r="N34" i="84"/>
  <c r="N33" i="84"/>
  <c r="N32" i="84"/>
  <c r="N31" i="84"/>
  <c r="N30" i="84"/>
  <c r="N29" i="84"/>
  <c r="N28" i="84"/>
  <c r="N27" i="84"/>
  <c r="N26" i="84"/>
  <c r="N25" i="84"/>
  <c r="N24" i="84"/>
  <c r="N23" i="84"/>
  <c r="N22" i="84"/>
  <c r="N21" i="84"/>
  <c r="N20" i="84"/>
  <c r="N19" i="84"/>
  <c r="N18" i="84"/>
  <c r="N17" i="84"/>
  <c r="N16" i="84"/>
  <c r="N15" i="84"/>
  <c r="N14" i="84"/>
  <c r="N13" i="84"/>
  <c r="N12" i="84"/>
  <c r="N11" i="84"/>
  <c r="N10" i="84"/>
  <c r="N9" i="84"/>
  <c r="N35" i="83"/>
  <c r="N34" i="83"/>
  <c r="N33" i="83"/>
  <c r="N32" i="83"/>
  <c r="N31" i="83"/>
  <c r="N30" i="83"/>
  <c r="N29" i="83"/>
  <c r="N28" i="83"/>
  <c r="N27" i="83"/>
  <c r="N26" i="83"/>
  <c r="N25" i="83"/>
  <c r="N24" i="83"/>
  <c r="N23" i="83"/>
  <c r="N22" i="83"/>
  <c r="N21" i="83"/>
  <c r="N20" i="83"/>
  <c r="N19" i="83"/>
  <c r="N18" i="83"/>
  <c r="N17" i="83"/>
  <c r="N16" i="83"/>
  <c r="N15" i="83"/>
  <c r="N14" i="83"/>
  <c r="N13" i="83"/>
  <c r="N12" i="83"/>
  <c r="N11" i="83"/>
  <c r="N10" i="83"/>
  <c r="N9" i="83"/>
  <c r="N35" i="82"/>
  <c r="N34" i="82"/>
  <c r="N33" i="82"/>
  <c r="N32" i="82"/>
  <c r="N31" i="82"/>
  <c r="N30" i="82"/>
  <c r="N29" i="82"/>
  <c r="N28" i="82"/>
  <c r="N27" i="82"/>
  <c r="N26" i="82"/>
  <c r="N25" i="82"/>
  <c r="N24" i="82"/>
  <c r="N23" i="82"/>
  <c r="N22" i="82"/>
  <c r="N21" i="82"/>
  <c r="N20" i="82"/>
  <c r="N19" i="82"/>
  <c r="N18" i="82"/>
  <c r="N17" i="82"/>
  <c r="N16" i="82"/>
  <c r="N15" i="82"/>
  <c r="N14" i="82"/>
  <c r="N13" i="82"/>
  <c r="N12" i="82"/>
  <c r="N11" i="82"/>
  <c r="N10" i="82"/>
  <c r="N9" i="82"/>
  <c r="N35" i="81"/>
  <c r="N34" i="81"/>
  <c r="N33" i="81"/>
  <c r="N32" i="81"/>
  <c r="N31" i="81"/>
  <c r="N30" i="81"/>
  <c r="N29" i="81"/>
  <c r="N28" i="81"/>
  <c r="N27" i="81"/>
  <c r="N26" i="81"/>
  <c r="N25" i="81"/>
  <c r="N24" i="81"/>
  <c r="N23" i="81"/>
  <c r="N22" i="81"/>
  <c r="N21" i="81"/>
  <c r="N20" i="81"/>
  <c r="N19" i="81"/>
  <c r="N18" i="81"/>
  <c r="N17" i="81"/>
  <c r="N16" i="81"/>
  <c r="N15" i="81"/>
  <c r="N14" i="81"/>
  <c r="N13" i="81"/>
  <c r="N12" i="81"/>
  <c r="N11" i="81"/>
  <c r="N10" i="81"/>
  <c r="N9" i="81"/>
  <c r="N35" i="80"/>
  <c r="N34" i="80"/>
  <c r="N33" i="80"/>
  <c r="N32" i="80"/>
  <c r="N31" i="80"/>
  <c r="N30" i="80"/>
  <c r="N29" i="80"/>
  <c r="N28" i="80"/>
  <c r="N27" i="80"/>
  <c r="N26" i="80"/>
  <c r="N25" i="80"/>
  <c r="N24" i="80"/>
  <c r="N23" i="80"/>
  <c r="N22" i="80"/>
  <c r="N21" i="80"/>
  <c r="N20" i="80"/>
  <c r="N19" i="80"/>
  <c r="N18" i="80"/>
  <c r="N17" i="80"/>
  <c r="N16" i="80"/>
  <c r="N15" i="80"/>
  <c r="N14" i="80"/>
  <c r="N13" i="80"/>
  <c r="N12" i="80"/>
  <c r="N11" i="80"/>
  <c r="N10" i="80"/>
  <c r="N9" i="80"/>
  <c r="N35" i="79"/>
  <c r="N34" i="79"/>
  <c r="N33" i="79"/>
  <c r="N32" i="79"/>
  <c r="N31" i="79"/>
  <c r="N30" i="79"/>
  <c r="N29" i="79"/>
  <c r="N28" i="79"/>
  <c r="N27" i="79"/>
  <c r="N26" i="79"/>
  <c r="N25" i="79"/>
  <c r="N24" i="79"/>
  <c r="N23" i="79"/>
  <c r="N22" i="79"/>
  <c r="N21" i="79"/>
  <c r="N20" i="79"/>
  <c r="N19" i="79"/>
  <c r="N18" i="79"/>
  <c r="N17" i="79"/>
  <c r="N16" i="79"/>
  <c r="N15" i="79"/>
  <c r="N14" i="79"/>
  <c r="N13" i="79"/>
  <c r="N12" i="79"/>
  <c r="N11" i="79"/>
  <c r="N10" i="79"/>
  <c r="N9" i="79"/>
  <c r="N35" i="78"/>
  <c r="N34" i="78"/>
  <c r="N33" i="78"/>
  <c r="N32" i="78"/>
  <c r="N31" i="78"/>
  <c r="N30" i="78"/>
  <c r="N29" i="78"/>
  <c r="N28" i="78"/>
  <c r="N27" i="78"/>
  <c r="N26" i="78"/>
  <c r="N25" i="78"/>
  <c r="N24" i="78"/>
  <c r="N23" i="78"/>
  <c r="N22" i="78"/>
  <c r="N21" i="78"/>
  <c r="N20" i="78"/>
  <c r="N19" i="78"/>
  <c r="N18" i="78"/>
  <c r="N17" i="78"/>
  <c r="N16" i="78"/>
  <c r="N15" i="78"/>
  <c r="N14" i="78"/>
  <c r="N13" i="78"/>
  <c r="N12" i="78"/>
  <c r="N11" i="78"/>
  <c r="N10" i="78"/>
  <c r="N9" i="78"/>
  <c r="E36" i="95" l="1"/>
  <c r="J28" i="12" s="1"/>
  <c r="E36" i="97"/>
  <c r="J30" i="12" s="1"/>
  <c r="H9" i="92" l="1"/>
  <c r="H11" i="92"/>
  <c r="H13" i="92"/>
  <c r="H15" i="92"/>
  <c r="H17" i="92"/>
  <c r="H19" i="92"/>
  <c r="H21" i="92"/>
  <c r="H23" i="92"/>
  <c r="H25" i="92"/>
  <c r="H27" i="92"/>
  <c r="H29" i="92"/>
  <c r="H31" i="92"/>
  <c r="H33" i="92"/>
  <c r="H35" i="92"/>
  <c r="F9" i="92"/>
  <c r="F11" i="92"/>
  <c r="F13" i="92"/>
  <c r="F15" i="92"/>
  <c r="F17" i="92"/>
  <c r="F19" i="92"/>
  <c r="F21" i="92"/>
  <c r="F23" i="92"/>
  <c r="F25" i="92"/>
  <c r="F27" i="92"/>
  <c r="F29" i="92"/>
  <c r="F31" i="92"/>
  <c r="F33" i="92"/>
  <c r="F35" i="92"/>
  <c r="C9" i="92"/>
  <c r="C11" i="92"/>
  <c r="C13" i="92"/>
  <c r="C15" i="92"/>
  <c r="C17" i="92"/>
  <c r="C19" i="92"/>
  <c r="C21" i="92"/>
  <c r="C23" i="92"/>
  <c r="C25" i="92"/>
  <c r="C27" i="92"/>
  <c r="C29" i="92"/>
  <c r="C31" i="92"/>
  <c r="C33" i="92"/>
  <c r="C35" i="92"/>
  <c r="H7" i="92"/>
  <c r="F7" i="92" l="1"/>
  <c r="C7" i="92"/>
  <c r="B9" i="92" l="1"/>
  <c r="B11" i="92"/>
  <c r="B13" i="92"/>
  <c r="B15" i="92"/>
  <c r="B17" i="92"/>
  <c r="B19" i="92"/>
  <c r="B21" i="92"/>
  <c r="B23" i="92"/>
  <c r="B25" i="92"/>
  <c r="B27" i="92"/>
  <c r="B29" i="92"/>
  <c r="B31" i="92"/>
  <c r="B33" i="92"/>
  <c r="B35" i="92"/>
  <c r="B7" i="92"/>
  <c r="BX36" i="89" l="1"/>
  <c r="BX35" i="89"/>
  <c r="K35" i="89"/>
  <c r="BX34" i="89"/>
  <c r="BX33" i="89"/>
  <c r="BX32" i="89"/>
  <c r="BX31" i="89"/>
  <c r="BX30" i="89"/>
  <c r="BX29" i="89"/>
  <c r="BX28" i="89"/>
  <c r="BX27" i="89"/>
  <c r="BX26" i="89"/>
  <c r="BX25" i="89"/>
  <c r="BX24" i="89"/>
  <c r="BX23" i="89"/>
  <c r="BX22" i="89"/>
  <c r="K22" i="89"/>
  <c r="BX21" i="89"/>
  <c r="BX20" i="89"/>
  <c r="BX19" i="89"/>
  <c r="K19" i="89"/>
  <c r="BX18" i="89"/>
  <c r="K18" i="89"/>
  <c r="BX17" i="89"/>
  <c r="BX16" i="89"/>
  <c r="BX15" i="89"/>
  <c r="K15" i="89"/>
  <c r="BX14" i="89"/>
  <c r="K14" i="89"/>
  <c r="BX13" i="89"/>
  <c r="BX12" i="89"/>
  <c r="BX11" i="89"/>
  <c r="K11" i="89"/>
  <c r="BX10" i="89"/>
  <c r="K10" i="89"/>
  <c r="BX9" i="89"/>
  <c r="BX8" i="89"/>
  <c r="BX7" i="89"/>
  <c r="K7" i="89"/>
  <c r="O6" i="89"/>
  <c r="N6" i="89"/>
  <c r="Q6" i="89" s="1"/>
  <c r="Q5" i="89" s="1"/>
  <c r="M6" i="89"/>
  <c r="M19" i="89" s="1"/>
  <c r="L6" i="89"/>
  <c r="L29" i="89" s="1"/>
  <c r="N5" i="89"/>
  <c r="K5" i="89"/>
  <c r="N4" i="89"/>
  <c r="K4" i="89"/>
  <c r="M9" i="89" l="1"/>
  <c r="M13" i="89"/>
  <c r="M17" i="89"/>
  <c r="M21" i="89"/>
  <c r="L23" i="89"/>
  <c r="L27" i="89"/>
  <c r="M7" i="89"/>
  <c r="K8" i="89"/>
  <c r="K9" i="89"/>
  <c r="M11" i="89"/>
  <c r="K12" i="89"/>
  <c r="K13" i="89"/>
  <c r="M15" i="89"/>
  <c r="K16" i="89"/>
  <c r="K17" i="89"/>
  <c r="K20" i="89"/>
  <c r="K21" i="89"/>
  <c r="L25" i="89"/>
  <c r="T6" i="89"/>
  <c r="R6" i="89"/>
  <c r="Q9" i="89" s="1"/>
  <c r="Q13" i="89"/>
  <c r="Q21" i="89"/>
  <c r="Q4" i="89"/>
  <c r="M35" i="89"/>
  <c r="M34" i="89"/>
  <c r="M33" i="89"/>
  <c r="M32" i="89"/>
  <c r="M31" i="89"/>
  <c r="M36" i="89"/>
  <c r="M30" i="89"/>
  <c r="M29" i="89"/>
  <c r="M28" i="89"/>
  <c r="M27" i="89"/>
  <c r="M26" i="89"/>
  <c r="M25" i="89"/>
  <c r="M24" i="89"/>
  <c r="M23" i="89"/>
  <c r="P6" i="89"/>
  <c r="M8" i="89"/>
  <c r="O9" i="89"/>
  <c r="M10" i="89"/>
  <c r="Q10" i="89"/>
  <c r="M12" i="89"/>
  <c r="O13" i="89"/>
  <c r="M14" i="89"/>
  <c r="Q14" i="89"/>
  <c r="M16" i="89"/>
  <c r="O17" i="89"/>
  <c r="M18" i="89"/>
  <c r="Q18" i="89"/>
  <c r="M20" i="89"/>
  <c r="O21" i="89"/>
  <c r="M22" i="89"/>
  <c r="Q22" i="89"/>
  <c r="L24" i="89"/>
  <c r="L26" i="89"/>
  <c r="L28" i="89"/>
  <c r="L30" i="89"/>
  <c r="L36" i="89"/>
  <c r="L35" i="89"/>
  <c r="K36" i="89"/>
  <c r="K34" i="89"/>
  <c r="K33" i="89"/>
  <c r="K32" i="89"/>
  <c r="K31" i="89"/>
  <c r="L34" i="89"/>
  <c r="L33" i="89"/>
  <c r="L32" i="89"/>
  <c r="L31" i="89"/>
  <c r="K30" i="89"/>
  <c r="K29" i="89"/>
  <c r="K28" i="89"/>
  <c r="K27" i="89"/>
  <c r="K26" i="89"/>
  <c r="K25" i="89"/>
  <c r="K24" i="89"/>
  <c r="K23" i="89"/>
  <c r="N36" i="89"/>
  <c r="N35" i="89"/>
  <c r="L7" i="89"/>
  <c r="N7" i="89"/>
  <c r="L8" i="89"/>
  <c r="N8" i="89"/>
  <c r="L9" i="89"/>
  <c r="N9" i="89"/>
  <c r="L10" i="89"/>
  <c r="N10" i="89"/>
  <c r="L11" i="89"/>
  <c r="N11" i="89"/>
  <c r="L12" i="89"/>
  <c r="N12" i="89"/>
  <c r="L13" i="89"/>
  <c r="N13" i="89"/>
  <c r="L14" i="89"/>
  <c r="N14" i="89"/>
  <c r="L15" i="89"/>
  <c r="N15" i="89"/>
  <c r="L16" i="89"/>
  <c r="N16" i="89"/>
  <c r="L17" i="89"/>
  <c r="N17" i="89"/>
  <c r="L18" i="89"/>
  <c r="N18" i="89"/>
  <c r="L19" i="89"/>
  <c r="N19" i="89"/>
  <c r="L20" i="89"/>
  <c r="N20" i="89"/>
  <c r="L21" i="89"/>
  <c r="N21" i="89"/>
  <c r="L22" i="89"/>
  <c r="N22" i="89"/>
  <c r="N23" i="89"/>
  <c r="N24" i="89"/>
  <c r="N25" i="89"/>
  <c r="N26" i="89"/>
  <c r="N27" i="89"/>
  <c r="N28" i="89"/>
  <c r="N29" i="89"/>
  <c r="N30" i="89"/>
  <c r="N31" i="89"/>
  <c r="N32" i="89"/>
  <c r="N33" i="89"/>
  <c r="N34" i="89"/>
  <c r="Q17" i="89" l="1"/>
  <c r="P36" i="89"/>
  <c r="P35" i="89"/>
  <c r="P34" i="89"/>
  <c r="P33" i="89"/>
  <c r="P32" i="89"/>
  <c r="P31" i="89"/>
  <c r="P22" i="89"/>
  <c r="P21" i="89"/>
  <c r="P20" i="89"/>
  <c r="P19" i="89"/>
  <c r="P18" i="89"/>
  <c r="P17" i="89"/>
  <c r="P16" i="89"/>
  <c r="P15" i="89"/>
  <c r="P14" i="89"/>
  <c r="P13" i="89"/>
  <c r="P12" i="89"/>
  <c r="P11" i="89"/>
  <c r="P10" i="89"/>
  <c r="P9" i="89"/>
  <c r="P8" i="89"/>
  <c r="P7" i="89"/>
  <c r="P29" i="89"/>
  <c r="P27" i="89"/>
  <c r="P25" i="89"/>
  <c r="P23" i="89"/>
  <c r="P30" i="89"/>
  <c r="P28" i="89"/>
  <c r="P26" i="89"/>
  <c r="P24" i="89"/>
  <c r="O22" i="89"/>
  <c r="O20" i="89"/>
  <c r="O18" i="89"/>
  <c r="O16" i="89"/>
  <c r="O14" i="89"/>
  <c r="O12" i="89"/>
  <c r="O10" i="89"/>
  <c r="O8" i="89"/>
  <c r="O24" i="89"/>
  <c r="O26" i="89"/>
  <c r="O28" i="89"/>
  <c r="O30" i="89"/>
  <c r="O31" i="89"/>
  <c r="O33" i="89"/>
  <c r="O36" i="89"/>
  <c r="S6" i="89"/>
  <c r="R33" i="89"/>
  <c r="R31" i="89"/>
  <c r="Q36" i="89"/>
  <c r="Q24" i="89"/>
  <c r="Q26" i="89"/>
  <c r="Q28" i="89"/>
  <c r="Q30" i="89"/>
  <c r="Q32" i="89"/>
  <c r="Q34" i="89"/>
  <c r="Q20" i="89"/>
  <c r="O19" i="89"/>
  <c r="Q16" i="89"/>
  <c r="O15" i="89"/>
  <c r="Q12" i="89"/>
  <c r="O11" i="89"/>
  <c r="Q8" i="89"/>
  <c r="O7" i="89"/>
  <c r="O23" i="89"/>
  <c r="O25" i="89"/>
  <c r="O27" i="89"/>
  <c r="O29" i="89"/>
  <c r="O35" i="89"/>
  <c r="O32" i="89"/>
  <c r="O34" i="89"/>
  <c r="Q19" i="89"/>
  <c r="Q15" i="89"/>
  <c r="Q11" i="89"/>
  <c r="Q7" i="89"/>
  <c r="T35" i="89"/>
  <c r="T31" i="89"/>
  <c r="T19" i="89"/>
  <c r="T15" i="89"/>
  <c r="T11" i="89"/>
  <c r="T7" i="89"/>
  <c r="T5" i="89"/>
  <c r="T30" i="89"/>
  <c r="W6" i="89"/>
  <c r="T23" i="89"/>
  <c r="U6" i="89"/>
  <c r="T33" i="89" s="1"/>
  <c r="T4" i="89"/>
  <c r="Q23" i="89"/>
  <c r="Q25" i="89"/>
  <c r="Q27" i="89"/>
  <c r="Q29" i="89"/>
  <c r="Q31" i="89"/>
  <c r="Q33" i="89"/>
  <c r="Q35" i="89"/>
  <c r="T27" i="89" l="1"/>
  <c r="T26" i="89"/>
  <c r="T9" i="89"/>
  <c r="T13" i="89"/>
  <c r="T17" i="89"/>
  <c r="T21" i="89"/>
  <c r="Z6" i="89"/>
  <c r="X6" i="89"/>
  <c r="W19" i="89" s="1"/>
  <c r="W15" i="89"/>
  <c r="W7" i="89"/>
  <c r="W5" i="89"/>
  <c r="W4" i="89"/>
  <c r="W16" i="89"/>
  <c r="W8" i="89"/>
  <c r="S36" i="89"/>
  <c r="S34" i="89"/>
  <c r="S33" i="89"/>
  <c r="S32" i="89"/>
  <c r="S31" i="89"/>
  <c r="S30" i="89"/>
  <c r="S29" i="89"/>
  <c r="S28" i="89"/>
  <c r="S27" i="89"/>
  <c r="S26" i="89"/>
  <c r="S25" i="89"/>
  <c r="S24" i="89"/>
  <c r="S23" i="89"/>
  <c r="S35" i="89"/>
  <c r="S21" i="89"/>
  <c r="S19" i="89"/>
  <c r="S17" i="89"/>
  <c r="S15" i="89"/>
  <c r="S13" i="89"/>
  <c r="S11" i="89"/>
  <c r="S9" i="89"/>
  <c r="S7" i="89"/>
  <c r="S22" i="89"/>
  <c r="S20" i="89"/>
  <c r="S18" i="89"/>
  <c r="S16" i="89"/>
  <c r="S14" i="89"/>
  <c r="S12" i="89"/>
  <c r="S10" i="89"/>
  <c r="S8" i="89"/>
  <c r="R8" i="89"/>
  <c r="R10" i="89"/>
  <c r="R12" i="89"/>
  <c r="R14" i="89"/>
  <c r="R16" i="89"/>
  <c r="R18" i="89"/>
  <c r="R20" i="89"/>
  <c r="R22" i="89"/>
  <c r="R24" i="89"/>
  <c r="R26" i="89"/>
  <c r="R28" i="89"/>
  <c r="R30" i="89"/>
  <c r="R36" i="89"/>
  <c r="V6" i="89"/>
  <c r="U20" i="89" s="1"/>
  <c r="U16" i="89"/>
  <c r="U8" i="89"/>
  <c r="U15" i="89"/>
  <c r="U7" i="89"/>
  <c r="T25" i="89"/>
  <c r="T29" i="89"/>
  <c r="T24" i="89"/>
  <c r="T28" i="89"/>
  <c r="T8" i="89"/>
  <c r="T10" i="89"/>
  <c r="T12" i="89"/>
  <c r="T14" i="89"/>
  <c r="T16" i="89"/>
  <c r="T18" i="89"/>
  <c r="T20" i="89"/>
  <c r="T22" i="89"/>
  <c r="T32" i="89"/>
  <c r="T34" i="89"/>
  <c r="T36" i="89"/>
  <c r="R32" i="89"/>
  <c r="R34" i="89"/>
  <c r="R7" i="89"/>
  <c r="R9" i="89"/>
  <c r="R11" i="89"/>
  <c r="R13" i="89"/>
  <c r="R15" i="89"/>
  <c r="R17" i="89"/>
  <c r="R19" i="89"/>
  <c r="R21" i="89"/>
  <c r="R23" i="89"/>
  <c r="R25" i="89"/>
  <c r="R27" i="89"/>
  <c r="R29" i="89"/>
  <c r="R35" i="89"/>
  <c r="U11" i="89" l="1"/>
  <c r="U19" i="89"/>
  <c r="U12" i="89"/>
  <c r="W12" i="89"/>
  <c r="W20" i="89"/>
  <c r="W11" i="89"/>
  <c r="V36" i="89"/>
  <c r="V35" i="89"/>
  <c r="V34" i="89"/>
  <c r="V33" i="89"/>
  <c r="V32" i="89"/>
  <c r="V31" i="89"/>
  <c r="V30" i="89"/>
  <c r="V29" i="89"/>
  <c r="V28" i="89"/>
  <c r="V27" i="89"/>
  <c r="V26" i="89"/>
  <c r="V25" i="89"/>
  <c r="V24" i="89"/>
  <c r="V23" i="89"/>
  <c r="V22" i="89"/>
  <c r="V21" i="89"/>
  <c r="V20" i="89"/>
  <c r="V19" i="89"/>
  <c r="V18" i="89"/>
  <c r="V17" i="89"/>
  <c r="V16" i="89"/>
  <c r="V15" i="89"/>
  <c r="V14" i="89"/>
  <c r="V13" i="89"/>
  <c r="V12" i="89"/>
  <c r="V11" i="89"/>
  <c r="V10" i="89"/>
  <c r="V9" i="89"/>
  <c r="V8" i="89"/>
  <c r="V7" i="89"/>
  <c r="U24" i="89"/>
  <c r="U26" i="89"/>
  <c r="U28" i="89"/>
  <c r="U30" i="89"/>
  <c r="U31" i="89"/>
  <c r="U33" i="89"/>
  <c r="U35" i="89"/>
  <c r="Y6" i="89"/>
  <c r="X20" i="89" s="1"/>
  <c r="W23" i="89"/>
  <c r="W25" i="89"/>
  <c r="W27" i="89"/>
  <c r="W29" i="89"/>
  <c r="W35" i="89"/>
  <c r="W32" i="89"/>
  <c r="W34" i="89"/>
  <c r="U9" i="89"/>
  <c r="U13" i="89"/>
  <c r="U17" i="89"/>
  <c r="U21" i="89"/>
  <c r="U10" i="89"/>
  <c r="U14" i="89"/>
  <c r="U18" i="89"/>
  <c r="U22" i="89"/>
  <c r="U23" i="89"/>
  <c r="U25" i="89"/>
  <c r="U27" i="89"/>
  <c r="U29" i="89"/>
  <c r="U36" i="89"/>
  <c r="U32" i="89"/>
  <c r="U34" i="89"/>
  <c r="W10" i="89"/>
  <c r="W14" i="89"/>
  <c r="W18" i="89"/>
  <c r="W22" i="89"/>
  <c r="W9" i="89"/>
  <c r="W13" i="89"/>
  <c r="W17" i="89"/>
  <c r="W21" i="89"/>
  <c r="Z5" i="89"/>
  <c r="Z32" i="89"/>
  <c r="AA6" i="89"/>
  <c r="Z35" i="89" s="1"/>
  <c r="AC6" i="89"/>
  <c r="Z4" i="89"/>
  <c r="W24" i="89"/>
  <c r="W26" i="89"/>
  <c r="W28" i="89"/>
  <c r="W30" i="89"/>
  <c r="W31" i="89"/>
  <c r="W33" i="89"/>
  <c r="W36" i="89"/>
  <c r="Z13" i="89" l="1"/>
  <c r="Z23" i="89"/>
  <c r="Z27" i="89"/>
  <c r="AB6" i="89"/>
  <c r="AA36" i="89" s="1"/>
  <c r="AA17" i="89"/>
  <c r="AA9" i="89"/>
  <c r="AA18" i="89"/>
  <c r="AA14" i="89"/>
  <c r="AA10" i="89"/>
  <c r="Z34" i="89"/>
  <c r="Z7" i="89"/>
  <c r="Z9" i="89"/>
  <c r="Z11" i="89"/>
  <c r="Z15" i="89"/>
  <c r="Z17" i="89"/>
  <c r="Z19" i="89"/>
  <c r="Z21" i="89"/>
  <c r="Z25" i="89"/>
  <c r="Z29" i="89"/>
  <c r="Y35" i="89"/>
  <c r="Y34" i="89"/>
  <c r="Y33" i="89"/>
  <c r="Y32" i="89"/>
  <c r="Y31" i="89"/>
  <c r="Y30" i="89"/>
  <c r="Y29" i="89"/>
  <c r="Y28" i="89"/>
  <c r="Y27" i="89"/>
  <c r="Y26" i="89"/>
  <c r="Y25" i="89"/>
  <c r="Y24" i="89"/>
  <c r="Y23" i="89"/>
  <c r="Y36" i="89"/>
  <c r="Y22" i="89"/>
  <c r="Y20" i="89"/>
  <c r="Y18" i="89"/>
  <c r="Y16" i="89"/>
  <c r="Y14" i="89"/>
  <c r="Y12" i="89"/>
  <c r="Y10" i="89"/>
  <c r="Y8" i="89"/>
  <c r="Y21" i="89"/>
  <c r="Y19" i="89"/>
  <c r="Y17" i="89"/>
  <c r="Y15" i="89"/>
  <c r="Y13" i="89"/>
  <c r="Y11" i="89"/>
  <c r="Y9" i="89"/>
  <c r="Y7" i="89"/>
  <c r="X26" i="89"/>
  <c r="X30" i="89"/>
  <c r="X25" i="89"/>
  <c r="X29" i="89"/>
  <c r="X8" i="89"/>
  <c r="X10" i="89"/>
  <c r="X12" i="89"/>
  <c r="X14" i="89"/>
  <c r="X16" i="89"/>
  <c r="X18" i="89"/>
  <c r="X22" i="89"/>
  <c r="X32" i="89"/>
  <c r="X34" i="89"/>
  <c r="X36" i="89"/>
  <c r="AF6" i="89"/>
  <c r="AD6" i="89"/>
  <c r="AC32" i="89" s="1"/>
  <c r="AC20" i="89"/>
  <c r="AC16" i="89"/>
  <c r="AC12" i="89"/>
  <c r="AC8" i="89"/>
  <c r="AC4" i="89"/>
  <c r="AC21" i="89"/>
  <c r="AC17" i="89"/>
  <c r="AC13" i="89"/>
  <c r="AC9" i="89"/>
  <c r="AC5" i="89"/>
  <c r="Z31" i="89"/>
  <c r="Z33" i="89"/>
  <c r="Z8" i="89"/>
  <c r="Z10" i="89"/>
  <c r="Z12" i="89"/>
  <c r="Z14" i="89"/>
  <c r="Z16" i="89"/>
  <c r="Z18" i="89"/>
  <c r="Z20" i="89"/>
  <c r="Z22" i="89"/>
  <c r="Z24" i="89"/>
  <c r="Z26" i="89"/>
  <c r="Z28" i="89"/>
  <c r="Z30" i="89"/>
  <c r="Z36" i="89"/>
  <c r="X24" i="89"/>
  <c r="X28" i="89"/>
  <c r="X23" i="89"/>
  <c r="X27" i="89"/>
  <c r="X7" i="89"/>
  <c r="X9" i="89"/>
  <c r="X11" i="89"/>
  <c r="X13" i="89"/>
  <c r="X15" i="89"/>
  <c r="X17" i="89"/>
  <c r="X19" i="89"/>
  <c r="X21" i="89"/>
  <c r="X31" i="89"/>
  <c r="X33" i="89"/>
  <c r="X35" i="89"/>
  <c r="AC24" i="89" l="1"/>
  <c r="AC28" i="89"/>
  <c r="AC36" i="89"/>
  <c r="AC35" i="89"/>
  <c r="AC7" i="89"/>
  <c r="AC11" i="89"/>
  <c r="AC15" i="89"/>
  <c r="AC19" i="89"/>
  <c r="AC10" i="89"/>
  <c r="AC14" i="89"/>
  <c r="AC18" i="89"/>
  <c r="AC22" i="89"/>
  <c r="AC26" i="89"/>
  <c r="AC30" i="89"/>
  <c r="AA8" i="89"/>
  <c r="AA12" i="89"/>
  <c r="AA16" i="89"/>
  <c r="AA22" i="89"/>
  <c r="AA13" i="89"/>
  <c r="AA21" i="89"/>
  <c r="AE6" i="89"/>
  <c r="AD35" i="89" s="1"/>
  <c r="AC23" i="89"/>
  <c r="AC25" i="89"/>
  <c r="AC27" i="89"/>
  <c r="AC29" i="89"/>
  <c r="AC34" i="89"/>
  <c r="AC31" i="89"/>
  <c r="AC33" i="89"/>
  <c r="AA20" i="89"/>
  <c r="AA7" i="89"/>
  <c r="AA11" i="89"/>
  <c r="AA15" i="89"/>
  <c r="AA19" i="89"/>
  <c r="AA35" i="89"/>
  <c r="AA23" i="89"/>
  <c r="AA25" i="89"/>
  <c r="AA27" i="89"/>
  <c r="AA29" i="89"/>
  <c r="AA31" i="89"/>
  <c r="AA33" i="89"/>
  <c r="AF35" i="89"/>
  <c r="AF31" i="89"/>
  <c r="AF19" i="89"/>
  <c r="AF15" i="89"/>
  <c r="AF11" i="89"/>
  <c r="AF7" i="89"/>
  <c r="AF5" i="89"/>
  <c r="AF29" i="89"/>
  <c r="AI6" i="89"/>
  <c r="AF22" i="89"/>
  <c r="AG6" i="89"/>
  <c r="AF33" i="89" s="1"/>
  <c r="AF4" i="89"/>
  <c r="AB36" i="89"/>
  <c r="AB35" i="89"/>
  <c r="AB34" i="89"/>
  <c r="AB33" i="89"/>
  <c r="AB32" i="89"/>
  <c r="AB31" i="89"/>
  <c r="AB22" i="89"/>
  <c r="AB21" i="89"/>
  <c r="AB20" i="89"/>
  <c r="AB19" i="89"/>
  <c r="AB18" i="89"/>
  <c r="AB17" i="89"/>
  <c r="AB16" i="89"/>
  <c r="AB15" i="89"/>
  <c r="AB14" i="89"/>
  <c r="AB13" i="89"/>
  <c r="AB12" i="89"/>
  <c r="AB11" i="89"/>
  <c r="AB10" i="89"/>
  <c r="AB9" i="89"/>
  <c r="AB8" i="89"/>
  <c r="AB7" i="89"/>
  <c r="AB30" i="89"/>
  <c r="AB28" i="89"/>
  <c r="AB26" i="89"/>
  <c r="AB24" i="89"/>
  <c r="AB29" i="89"/>
  <c r="AB27" i="89"/>
  <c r="AB25" i="89"/>
  <c r="AB23" i="89"/>
  <c r="AA24" i="89"/>
  <c r="AA26" i="89"/>
  <c r="AA28" i="89"/>
  <c r="AA30" i="89"/>
  <c r="AA32" i="89"/>
  <c r="AA34" i="89"/>
  <c r="AD9" i="89" l="1"/>
  <c r="AD13" i="89"/>
  <c r="AD17" i="89"/>
  <c r="AD21" i="89"/>
  <c r="AF26" i="89"/>
  <c r="AF25" i="89"/>
  <c r="AF9" i="89"/>
  <c r="AF13" i="89"/>
  <c r="AF17" i="89"/>
  <c r="AF21" i="89"/>
  <c r="AD7" i="89"/>
  <c r="AD11" i="89"/>
  <c r="AD15" i="89"/>
  <c r="AD19" i="89"/>
  <c r="AD23" i="89"/>
  <c r="AL6" i="89"/>
  <c r="AJ6" i="89"/>
  <c r="AI34" i="89" s="1"/>
  <c r="AI19" i="89"/>
  <c r="AI15" i="89"/>
  <c r="AI11" i="89"/>
  <c r="AI9" i="89"/>
  <c r="AI7" i="89"/>
  <c r="AI5" i="89"/>
  <c r="AI4" i="89"/>
  <c r="AI20" i="89"/>
  <c r="AI18" i="89"/>
  <c r="AI16" i="89"/>
  <c r="AI14" i="89"/>
  <c r="AI12" i="89"/>
  <c r="AI10" i="89"/>
  <c r="AI8" i="89"/>
  <c r="AD25" i="89"/>
  <c r="AD27" i="89"/>
  <c r="AD29" i="89"/>
  <c r="AD31" i="89"/>
  <c r="AD33" i="89"/>
  <c r="AH6" i="89"/>
  <c r="AG35" i="89" s="1"/>
  <c r="AG18" i="89"/>
  <c r="AG14" i="89"/>
  <c r="AG10" i="89"/>
  <c r="AG21" i="89"/>
  <c r="AG17" i="89"/>
  <c r="AG13" i="89"/>
  <c r="AG9" i="89"/>
  <c r="AF24" i="89"/>
  <c r="AF28" i="89"/>
  <c r="AF23" i="89"/>
  <c r="AF27" i="89"/>
  <c r="AF8" i="89"/>
  <c r="AF10" i="89"/>
  <c r="AF12" i="89"/>
  <c r="AF14" i="89"/>
  <c r="AF16" i="89"/>
  <c r="AF18" i="89"/>
  <c r="AF20" i="89"/>
  <c r="AF30" i="89"/>
  <c r="AF32" i="89"/>
  <c r="AF34" i="89"/>
  <c r="AF36" i="89"/>
  <c r="AE36" i="89"/>
  <c r="AE34" i="89"/>
  <c r="AE33" i="89"/>
  <c r="AE32" i="89"/>
  <c r="AE31" i="89"/>
  <c r="AE30" i="89"/>
  <c r="AE35" i="89"/>
  <c r="AE29" i="89"/>
  <c r="AE28" i="89"/>
  <c r="AE27" i="89"/>
  <c r="AE26" i="89"/>
  <c r="AE25" i="89"/>
  <c r="AE24" i="89"/>
  <c r="AE23" i="89"/>
  <c r="AE22" i="89"/>
  <c r="AE21" i="89"/>
  <c r="AE19" i="89"/>
  <c r="AE17" i="89"/>
  <c r="AE15" i="89"/>
  <c r="AE13" i="89"/>
  <c r="AE11" i="89"/>
  <c r="AE9" i="89"/>
  <c r="AE7" i="89"/>
  <c r="AE20" i="89"/>
  <c r="AE18" i="89"/>
  <c r="AE16" i="89"/>
  <c r="AE14" i="89"/>
  <c r="AE12" i="89"/>
  <c r="AE10" i="89"/>
  <c r="AE8" i="89"/>
  <c r="AD8" i="89"/>
  <c r="AD10" i="89"/>
  <c r="AD12" i="89"/>
  <c r="AD14" i="89"/>
  <c r="AD16" i="89"/>
  <c r="AD18" i="89"/>
  <c r="AD20" i="89"/>
  <c r="AD22" i="89"/>
  <c r="AD24" i="89"/>
  <c r="AD26" i="89"/>
  <c r="AD28" i="89"/>
  <c r="AD30" i="89"/>
  <c r="AD32" i="89"/>
  <c r="AD34" i="89"/>
  <c r="AD36" i="89"/>
  <c r="AG7" i="89" l="1"/>
  <c r="AG11" i="89"/>
  <c r="AG15" i="89"/>
  <c r="AG19" i="89"/>
  <c r="AG8" i="89"/>
  <c r="AG12" i="89"/>
  <c r="AG16" i="89"/>
  <c r="AG20" i="89"/>
  <c r="AG34" i="89"/>
  <c r="AG22" i="89"/>
  <c r="AG24" i="89"/>
  <c r="AG26" i="89"/>
  <c r="AG28" i="89"/>
  <c r="AG30" i="89"/>
  <c r="AG32" i="89"/>
  <c r="AI13" i="89"/>
  <c r="AI17" i="89"/>
  <c r="AI21" i="89"/>
  <c r="AL34" i="89"/>
  <c r="AL30" i="89"/>
  <c r="AL26" i="89"/>
  <c r="AL22" i="89"/>
  <c r="AL18" i="89"/>
  <c r="AL14" i="89"/>
  <c r="AL10" i="89"/>
  <c r="AL5" i="89"/>
  <c r="AM6" i="89"/>
  <c r="AL36" i="89" s="1"/>
  <c r="AO6" i="89"/>
  <c r="AL4" i="89"/>
  <c r="AI22" i="89"/>
  <c r="AI24" i="89"/>
  <c r="AI26" i="89"/>
  <c r="AI28" i="89"/>
  <c r="AI30" i="89"/>
  <c r="AI32" i="89"/>
  <c r="AH36" i="89"/>
  <c r="AH35" i="89"/>
  <c r="AH34" i="89"/>
  <c r="AH29" i="89"/>
  <c r="AH28" i="89"/>
  <c r="AH27" i="89"/>
  <c r="AH26" i="89"/>
  <c r="AH25" i="89"/>
  <c r="AH24" i="89"/>
  <c r="AH23" i="89"/>
  <c r="AH22" i="89"/>
  <c r="AH21" i="89"/>
  <c r="AH20" i="89"/>
  <c r="AH19" i="89"/>
  <c r="AH18" i="89"/>
  <c r="AH17" i="89"/>
  <c r="AH16" i="89"/>
  <c r="AH15" i="89"/>
  <c r="AH14" i="89"/>
  <c r="AH13" i="89"/>
  <c r="AH12" i="89"/>
  <c r="AH11" i="89"/>
  <c r="AH10" i="89"/>
  <c r="AH9" i="89"/>
  <c r="AH8" i="89"/>
  <c r="AH7" i="89"/>
  <c r="AH33" i="89"/>
  <c r="AH32" i="89"/>
  <c r="AH31" i="89"/>
  <c r="AH30" i="89"/>
  <c r="AG36" i="89"/>
  <c r="AG23" i="89"/>
  <c r="AG25" i="89"/>
  <c r="AG27" i="89"/>
  <c r="AG29" i="89"/>
  <c r="AG31" i="89"/>
  <c r="AG33" i="89"/>
  <c r="AK6" i="89"/>
  <c r="AJ35" i="89" s="1"/>
  <c r="AI35" i="89"/>
  <c r="AI23" i="89"/>
  <c r="AI25" i="89"/>
  <c r="AI27" i="89"/>
  <c r="AI29" i="89"/>
  <c r="AI31" i="89"/>
  <c r="AI33" i="89"/>
  <c r="AI36" i="89"/>
  <c r="AJ27" i="89" l="1"/>
  <c r="AJ26" i="89"/>
  <c r="AJ9" i="89"/>
  <c r="AJ13" i="89"/>
  <c r="AJ17" i="89"/>
  <c r="AJ21" i="89"/>
  <c r="AJ33" i="89"/>
  <c r="AJ23" i="89"/>
  <c r="AJ22" i="89"/>
  <c r="AJ7" i="89"/>
  <c r="AJ11" i="89"/>
  <c r="AJ15" i="89"/>
  <c r="AJ19" i="89"/>
  <c r="AJ31" i="89"/>
  <c r="AL8" i="89"/>
  <c r="AL12" i="89"/>
  <c r="AL16" i="89"/>
  <c r="AL20" i="89"/>
  <c r="AL24" i="89"/>
  <c r="AL28" i="89"/>
  <c r="AL32" i="89"/>
  <c r="AK35" i="89"/>
  <c r="AK33" i="89"/>
  <c r="AK32" i="89"/>
  <c r="AK31" i="89"/>
  <c r="AK30" i="89"/>
  <c r="AK36" i="89"/>
  <c r="AK34" i="89"/>
  <c r="AK29" i="89"/>
  <c r="AK28" i="89"/>
  <c r="AK27" i="89"/>
  <c r="AK26" i="89"/>
  <c r="AK25" i="89"/>
  <c r="AK24" i="89"/>
  <c r="AK23" i="89"/>
  <c r="AK22" i="89"/>
  <c r="AK20" i="89"/>
  <c r="AK18" i="89"/>
  <c r="AK16" i="89"/>
  <c r="AK14" i="89"/>
  <c r="AK12" i="89"/>
  <c r="AK10" i="89"/>
  <c r="AK8" i="89"/>
  <c r="AK21" i="89"/>
  <c r="AK19" i="89"/>
  <c r="AK17" i="89"/>
  <c r="AK15" i="89"/>
  <c r="AK13" i="89"/>
  <c r="AK11" i="89"/>
  <c r="AK9" i="89"/>
  <c r="AK7" i="89"/>
  <c r="AJ25" i="89"/>
  <c r="AJ29" i="89"/>
  <c r="AJ24" i="89"/>
  <c r="AJ28" i="89"/>
  <c r="AJ8" i="89"/>
  <c r="AJ10" i="89"/>
  <c r="AJ12" i="89"/>
  <c r="AJ14" i="89"/>
  <c r="AJ16" i="89"/>
  <c r="AJ18" i="89"/>
  <c r="AJ20" i="89"/>
  <c r="AJ30" i="89"/>
  <c r="AJ32" i="89"/>
  <c r="AJ34" i="89"/>
  <c r="AJ36" i="89"/>
  <c r="AN6" i="89"/>
  <c r="AM36" i="89" s="1"/>
  <c r="AM19" i="89"/>
  <c r="AM15" i="89"/>
  <c r="AM11" i="89"/>
  <c r="AM7" i="89"/>
  <c r="AM18" i="89"/>
  <c r="AM14" i="89"/>
  <c r="AM10" i="89"/>
  <c r="AL7" i="89"/>
  <c r="AL9" i="89"/>
  <c r="AL11" i="89"/>
  <c r="AL13" i="89"/>
  <c r="AL15" i="89"/>
  <c r="AL17" i="89"/>
  <c r="AL19" i="89"/>
  <c r="AL21" i="89"/>
  <c r="AL23" i="89"/>
  <c r="AL25" i="89"/>
  <c r="AL27" i="89"/>
  <c r="AL29" i="89"/>
  <c r="AL31" i="89"/>
  <c r="AL33" i="89"/>
  <c r="AL35" i="89"/>
  <c r="AO33" i="89"/>
  <c r="AO29" i="89"/>
  <c r="AO25" i="89"/>
  <c r="AR6" i="89"/>
  <c r="AP6" i="89"/>
  <c r="AO31" i="89" s="1"/>
  <c r="AO4" i="89"/>
  <c r="AO20" i="89"/>
  <c r="AO18" i="89"/>
  <c r="AO16" i="89"/>
  <c r="AO14" i="89"/>
  <c r="AO12" i="89"/>
  <c r="AO10" i="89"/>
  <c r="AO8" i="89"/>
  <c r="AO36" i="89"/>
  <c r="AO34" i="89"/>
  <c r="AO21" i="89"/>
  <c r="AO19" i="89"/>
  <c r="AO17" i="89"/>
  <c r="AO15" i="89"/>
  <c r="AO13" i="89"/>
  <c r="AO11" i="89"/>
  <c r="AO9" i="89"/>
  <c r="AO7" i="89"/>
  <c r="AO5" i="89"/>
  <c r="AO23" i="89" l="1"/>
  <c r="AO27" i="89"/>
  <c r="AR5" i="89"/>
  <c r="AU6" i="89"/>
  <c r="AR4" i="89"/>
  <c r="AS6" i="89"/>
  <c r="AQ6" i="89"/>
  <c r="AP35" i="89" s="1"/>
  <c r="AO22" i="89"/>
  <c r="AO24" i="89"/>
  <c r="AO26" i="89"/>
  <c r="AO28" i="89"/>
  <c r="AO30" i="89"/>
  <c r="AO32" i="89"/>
  <c r="AO35" i="89"/>
  <c r="AM8" i="89"/>
  <c r="AM12" i="89"/>
  <c r="AM16" i="89"/>
  <c r="AM20" i="89"/>
  <c r="AM9" i="89"/>
  <c r="AM13" i="89"/>
  <c r="AM17" i="89"/>
  <c r="AM21" i="89"/>
  <c r="AM22" i="89"/>
  <c r="AM24" i="89"/>
  <c r="AM26" i="89"/>
  <c r="AM28" i="89"/>
  <c r="AM35" i="89"/>
  <c r="AM31" i="89"/>
  <c r="AM33" i="89"/>
  <c r="AN36" i="89"/>
  <c r="AN35" i="89"/>
  <c r="AN34" i="89"/>
  <c r="AN33" i="89"/>
  <c r="AN32" i="89"/>
  <c r="AN31" i="89"/>
  <c r="AN30" i="89"/>
  <c r="AN21" i="89"/>
  <c r="AN20" i="89"/>
  <c r="AN19" i="89"/>
  <c r="AN18" i="89"/>
  <c r="AN17" i="89"/>
  <c r="AN16" i="89"/>
  <c r="AN15" i="89"/>
  <c r="AN14" i="89"/>
  <c r="AN13" i="89"/>
  <c r="AN12" i="89"/>
  <c r="AN11" i="89"/>
  <c r="AN10" i="89"/>
  <c r="AN9" i="89"/>
  <c r="AN8" i="89"/>
  <c r="AN7" i="89"/>
  <c r="AN29" i="89"/>
  <c r="AN27" i="89"/>
  <c r="AN25" i="89"/>
  <c r="AN23" i="89"/>
  <c r="AN28" i="89"/>
  <c r="AN26" i="89"/>
  <c r="AN24" i="89"/>
  <c r="AN22" i="89"/>
  <c r="AM23" i="89"/>
  <c r="AM25" i="89"/>
  <c r="AM27" i="89"/>
  <c r="AM29" i="89"/>
  <c r="AM30" i="89"/>
  <c r="AM32" i="89"/>
  <c r="AM34" i="89"/>
  <c r="AP32" i="89" l="1"/>
  <c r="AP9" i="89"/>
  <c r="AP13" i="89"/>
  <c r="AP17" i="89"/>
  <c r="AP21" i="89"/>
  <c r="AP25" i="89"/>
  <c r="AP29" i="89"/>
  <c r="AP30" i="89"/>
  <c r="AP7" i="89"/>
  <c r="AP11" i="89"/>
  <c r="AP15" i="89"/>
  <c r="AP19" i="89"/>
  <c r="AP23" i="89"/>
  <c r="AP27" i="89"/>
  <c r="AT6" i="89"/>
  <c r="AS18" i="89"/>
  <c r="AS14" i="89"/>
  <c r="AS10" i="89"/>
  <c r="AS21" i="89"/>
  <c r="AS17" i="89"/>
  <c r="AS13" i="89"/>
  <c r="AS9" i="89"/>
  <c r="AR25" i="89"/>
  <c r="AR29" i="89"/>
  <c r="AX6" i="89"/>
  <c r="AV6" i="89"/>
  <c r="AU17" i="89" s="1"/>
  <c r="AU4" i="89"/>
  <c r="AU21" i="89"/>
  <c r="AU13" i="89"/>
  <c r="AU5" i="89"/>
  <c r="AU14" i="89"/>
  <c r="AR24" i="89"/>
  <c r="AR28" i="89"/>
  <c r="AR7" i="89"/>
  <c r="AR9" i="89"/>
  <c r="AR11" i="89"/>
  <c r="AR13" i="89"/>
  <c r="AR15" i="89"/>
  <c r="AR17" i="89"/>
  <c r="AR19" i="89"/>
  <c r="AR21" i="89"/>
  <c r="AR31" i="89"/>
  <c r="AR33" i="89"/>
  <c r="AR35" i="89"/>
  <c r="AQ36" i="89"/>
  <c r="AQ34" i="89"/>
  <c r="AQ33" i="89"/>
  <c r="AQ32" i="89"/>
  <c r="AQ31" i="89"/>
  <c r="AQ30" i="89"/>
  <c r="AQ29" i="89"/>
  <c r="AQ28" i="89"/>
  <c r="AQ27" i="89"/>
  <c r="AQ26" i="89"/>
  <c r="AQ25" i="89"/>
  <c r="AQ24" i="89"/>
  <c r="AQ23" i="89"/>
  <c r="AQ22" i="89"/>
  <c r="AQ21" i="89"/>
  <c r="AQ19" i="89"/>
  <c r="AQ17" i="89"/>
  <c r="AQ15" i="89"/>
  <c r="AQ13" i="89"/>
  <c r="AQ11" i="89"/>
  <c r="AQ9" i="89"/>
  <c r="AQ7" i="89"/>
  <c r="AQ35" i="89"/>
  <c r="AQ20" i="89"/>
  <c r="AQ18" i="89"/>
  <c r="AQ16" i="89"/>
  <c r="AQ14" i="89"/>
  <c r="AQ12" i="89"/>
  <c r="AQ10" i="89"/>
  <c r="AQ8" i="89"/>
  <c r="AP31" i="89"/>
  <c r="AP33" i="89"/>
  <c r="AP8" i="89"/>
  <c r="AP10" i="89"/>
  <c r="AP12" i="89"/>
  <c r="AP14" i="89"/>
  <c r="AP16" i="89"/>
  <c r="AP18" i="89"/>
  <c r="AP20" i="89"/>
  <c r="AP22" i="89"/>
  <c r="AP24" i="89"/>
  <c r="AP26" i="89"/>
  <c r="AP28" i="89"/>
  <c r="AP34" i="89"/>
  <c r="AP36" i="89"/>
  <c r="AR23" i="89"/>
  <c r="AR27" i="89"/>
  <c r="AR22" i="89"/>
  <c r="AR26" i="89"/>
  <c r="AR8" i="89"/>
  <c r="AR10" i="89"/>
  <c r="AR12" i="89"/>
  <c r="AR14" i="89"/>
  <c r="AR16" i="89"/>
  <c r="AR18" i="89"/>
  <c r="AR20" i="89"/>
  <c r="AR30" i="89"/>
  <c r="AR32" i="89"/>
  <c r="AR34" i="89"/>
  <c r="AR36" i="89"/>
  <c r="AU10" i="89" l="1"/>
  <c r="AU18" i="89"/>
  <c r="AU9" i="89"/>
  <c r="AV35" i="89"/>
  <c r="AV31" i="89"/>
  <c r="AV19" i="89"/>
  <c r="AV15" i="89"/>
  <c r="AV11" i="89"/>
  <c r="AV7" i="89"/>
  <c r="AV23" i="89"/>
  <c r="AV22" i="89"/>
  <c r="AW6" i="89"/>
  <c r="AV33" i="89" s="1"/>
  <c r="AU22" i="89"/>
  <c r="AU24" i="89"/>
  <c r="AU26" i="89"/>
  <c r="AU28" i="89"/>
  <c r="AU35" i="89"/>
  <c r="AU31" i="89"/>
  <c r="AU33" i="89"/>
  <c r="AU36" i="89"/>
  <c r="AT36" i="89"/>
  <c r="AT35" i="89"/>
  <c r="AT34" i="89"/>
  <c r="AT33" i="89"/>
  <c r="AT32" i="89"/>
  <c r="AT31" i="89"/>
  <c r="AT30" i="89"/>
  <c r="AT29" i="89"/>
  <c r="AT28" i="89"/>
  <c r="AT27" i="89"/>
  <c r="AT26" i="89"/>
  <c r="AT25" i="89"/>
  <c r="AT24" i="89"/>
  <c r="AT23" i="89"/>
  <c r="AT22" i="89"/>
  <c r="AT21" i="89"/>
  <c r="AT20" i="89"/>
  <c r="AT19" i="89"/>
  <c r="AT18" i="89"/>
  <c r="AT17" i="89"/>
  <c r="AT16" i="89"/>
  <c r="AT15" i="89"/>
  <c r="AT14" i="89"/>
  <c r="AT13" i="89"/>
  <c r="AT12" i="89"/>
  <c r="AT11" i="89"/>
  <c r="AT10" i="89"/>
  <c r="AT9" i="89"/>
  <c r="AT8" i="89"/>
  <c r="AT7" i="89"/>
  <c r="AS23" i="89"/>
  <c r="AS25" i="89"/>
  <c r="AS27" i="89"/>
  <c r="AS29" i="89"/>
  <c r="AS36" i="89"/>
  <c r="AS31" i="89"/>
  <c r="AS33" i="89"/>
  <c r="AU8" i="89"/>
  <c r="AU12" i="89"/>
  <c r="AU16" i="89"/>
  <c r="AU20" i="89"/>
  <c r="AU7" i="89"/>
  <c r="AU11" i="89"/>
  <c r="AU15" i="89"/>
  <c r="AU19" i="89"/>
  <c r="AX5" i="89"/>
  <c r="AY6" i="89"/>
  <c r="AX32" i="89" s="1"/>
  <c r="AX30" i="89"/>
  <c r="BA6" i="89"/>
  <c r="AX4" i="89"/>
  <c r="AU23" i="89"/>
  <c r="AU25" i="89"/>
  <c r="AU27" i="89"/>
  <c r="AU29" i="89"/>
  <c r="AU30" i="89"/>
  <c r="AU32" i="89"/>
  <c r="AU34" i="89"/>
  <c r="AS7" i="89"/>
  <c r="AS11" i="89"/>
  <c r="AS15" i="89"/>
  <c r="AS19" i="89"/>
  <c r="AS8" i="89"/>
  <c r="AS12" i="89"/>
  <c r="AS16" i="89"/>
  <c r="AS20" i="89"/>
  <c r="AS22" i="89"/>
  <c r="AS24" i="89"/>
  <c r="AS26" i="89"/>
  <c r="AS28" i="89"/>
  <c r="AS34" i="89"/>
  <c r="AS30" i="89"/>
  <c r="AS32" i="89"/>
  <c r="AS35" i="89"/>
  <c r="AV26" i="89" l="1"/>
  <c r="AV27" i="89"/>
  <c r="AV9" i="89"/>
  <c r="AV13" i="89"/>
  <c r="AV17" i="89"/>
  <c r="AV21" i="89"/>
  <c r="AZ6" i="89"/>
  <c r="AY19" i="89"/>
  <c r="AY15" i="89"/>
  <c r="AY11" i="89"/>
  <c r="AY7" i="89"/>
  <c r="AY18" i="89"/>
  <c r="AY14" i="89"/>
  <c r="AY10" i="89"/>
  <c r="AX7" i="89"/>
  <c r="AX9" i="89"/>
  <c r="AX11" i="89"/>
  <c r="AX13" i="89"/>
  <c r="AX15" i="89"/>
  <c r="AX17" i="89"/>
  <c r="AX19" i="89"/>
  <c r="AX21" i="89"/>
  <c r="AX23" i="89"/>
  <c r="AX25" i="89"/>
  <c r="AX27" i="89"/>
  <c r="AX29" i="89"/>
  <c r="AX35" i="89"/>
  <c r="BD6" i="89"/>
  <c r="BB6" i="89"/>
  <c r="BA31" i="89" s="1"/>
  <c r="BA4" i="89"/>
  <c r="BA20" i="89"/>
  <c r="BA16" i="89"/>
  <c r="BA12" i="89"/>
  <c r="BA8" i="89"/>
  <c r="BA19" i="89"/>
  <c r="BA15" i="89"/>
  <c r="BA11" i="89"/>
  <c r="BA7" i="89"/>
  <c r="BA5" i="89"/>
  <c r="AX31" i="89"/>
  <c r="AX33" i="89"/>
  <c r="AX8" i="89"/>
  <c r="AX10" i="89"/>
  <c r="AX12" i="89"/>
  <c r="AX14" i="89"/>
  <c r="AX16" i="89"/>
  <c r="AX18" i="89"/>
  <c r="AX20" i="89"/>
  <c r="AX22" i="89"/>
  <c r="AX24" i="89"/>
  <c r="AX26" i="89"/>
  <c r="AX28" i="89"/>
  <c r="AX34" i="89"/>
  <c r="AX36" i="89"/>
  <c r="AW35" i="89"/>
  <c r="AW33" i="89"/>
  <c r="AW32" i="89"/>
  <c r="AW31" i="89"/>
  <c r="AW30" i="89"/>
  <c r="AW29" i="89"/>
  <c r="AW28" i="89"/>
  <c r="AW27" i="89"/>
  <c r="AW26" i="89"/>
  <c r="AW25" i="89"/>
  <c r="AW24" i="89"/>
  <c r="AW23" i="89"/>
  <c r="AW22" i="89"/>
  <c r="AW36" i="89"/>
  <c r="AW34" i="89"/>
  <c r="AW20" i="89"/>
  <c r="AW18" i="89"/>
  <c r="AW16" i="89"/>
  <c r="AW14" i="89"/>
  <c r="AW12" i="89"/>
  <c r="AW10" i="89"/>
  <c r="AW8" i="89"/>
  <c r="AW21" i="89"/>
  <c r="AW19" i="89"/>
  <c r="AW17" i="89"/>
  <c r="AW15" i="89"/>
  <c r="AW13" i="89"/>
  <c r="AW11" i="89"/>
  <c r="AW9" i="89"/>
  <c r="AW7" i="89"/>
  <c r="AV24" i="89"/>
  <c r="AV28" i="89"/>
  <c r="AV25" i="89"/>
  <c r="AV29" i="89"/>
  <c r="AV8" i="89"/>
  <c r="AV10" i="89"/>
  <c r="AV12" i="89"/>
  <c r="AV14" i="89"/>
  <c r="AV16" i="89"/>
  <c r="AV18" i="89"/>
  <c r="AV20" i="89"/>
  <c r="AV30" i="89"/>
  <c r="AV32" i="89"/>
  <c r="AV34" i="89"/>
  <c r="AV36" i="89"/>
  <c r="BA23" i="89" l="1"/>
  <c r="BA27" i="89"/>
  <c r="BA36" i="89"/>
  <c r="BA33" i="89"/>
  <c r="BA9" i="89"/>
  <c r="BA13" i="89"/>
  <c r="BA17" i="89"/>
  <c r="BA21" i="89"/>
  <c r="BA10" i="89"/>
  <c r="BA14" i="89"/>
  <c r="BA18" i="89"/>
  <c r="BA25" i="89"/>
  <c r="BA29" i="89"/>
  <c r="BD5" i="89"/>
  <c r="BG6" i="89"/>
  <c r="BD4" i="89"/>
  <c r="BE6" i="89"/>
  <c r="AZ36" i="89"/>
  <c r="AZ35" i="89"/>
  <c r="AZ34" i="89"/>
  <c r="AZ33" i="89"/>
  <c r="AZ32" i="89"/>
  <c r="AZ31" i="89"/>
  <c r="AZ30" i="89"/>
  <c r="AZ21" i="89"/>
  <c r="AZ20" i="89"/>
  <c r="AZ19" i="89"/>
  <c r="AZ18" i="89"/>
  <c r="AZ17" i="89"/>
  <c r="AZ16" i="89"/>
  <c r="AZ15" i="89"/>
  <c r="AZ14" i="89"/>
  <c r="AZ13" i="89"/>
  <c r="AZ12" i="89"/>
  <c r="AZ11" i="89"/>
  <c r="AZ10" i="89"/>
  <c r="AZ9" i="89"/>
  <c r="AZ8" i="89"/>
  <c r="AZ7" i="89"/>
  <c r="AZ28" i="89"/>
  <c r="AZ26" i="89"/>
  <c r="AZ24" i="89"/>
  <c r="AZ22" i="89"/>
  <c r="AZ29" i="89"/>
  <c r="AZ27" i="89"/>
  <c r="AZ25" i="89"/>
  <c r="AZ23" i="89"/>
  <c r="AY22" i="89"/>
  <c r="AY24" i="89"/>
  <c r="AY26" i="89"/>
  <c r="AY28" i="89"/>
  <c r="AY30" i="89"/>
  <c r="AY32" i="89"/>
  <c r="AY34" i="89"/>
  <c r="BC6" i="89"/>
  <c r="BA22" i="89"/>
  <c r="BA24" i="89"/>
  <c r="BA26" i="89"/>
  <c r="BA28" i="89"/>
  <c r="BA34" i="89"/>
  <c r="BA30" i="89"/>
  <c r="BA32" i="89"/>
  <c r="BA35" i="89"/>
  <c r="AY8" i="89"/>
  <c r="AY12" i="89"/>
  <c r="AY16" i="89"/>
  <c r="AY20" i="89"/>
  <c r="AY9" i="89"/>
  <c r="AY13" i="89"/>
  <c r="AY17" i="89"/>
  <c r="AY21" i="89"/>
  <c r="AY35" i="89"/>
  <c r="AY23" i="89"/>
  <c r="AY25" i="89"/>
  <c r="AY27" i="89"/>
  <c r="AY29" i="89"/>
  <c r="AY31" i="89"/>
  <c r="AY33" i="89"/>
  <c r="AY36" i="89"/>
  <c r="BC36" i="89" l="1"/>
  <c r="BC34" i="89"/>
  <c r="BC33" i="89"/>
  <c r="BC32" i="89"/>
  <c r="BC31" i="89"/>
  <c r="BC30" i="89"/>
  <c r="BC35" i="89"/>
  <c r="BC29" i="89"/>
  <c r="BC28" i="89"/>
  <c r="BC27" i="89"/>
  <c r="BC26" i="89"/>
  <c r="BC25" i="89"/>
  <c r="BC24" i="89"/>
  <c r="BC23" i="89"/>
  <c r="BC22" i="89"/>
  <c r="BC21" i="89"/>
  <c r="BC19" i="89"/>
  <c r="BC17" i="89"/>
  <c r="BC15" i="89"/>
  <c r="BC13" i="89"/>
  <c r="BC11" i="89"/>
  <c r="BC9" i="89"/>
  <c r="BC7" i="89"/>
  <c r="BC20" i="89"/>
  <c r="BC18" i="89"/>
  <c r="BC16" i="89"/>
  <c r="BC14" i="89"/>
  <c r="BC12" i="89"/>
  <c r="BC10" i="89"/>
  <c r="BC8" i="89"/>
  <c r="BB8" i="89"/>
  <c r="BB10" i="89"/>
  <c r="BB12" i="89"/>
  <c r="BB14" i="89"/>
  <c r="BB16" i="89"/>
  <c r="BB18" i="89"/>
  <c r="BB20" i="89"/>
  <c r="BB22" i="89"/>
  <c r="BB24" i="89"/>
  <c r="BB26" i="89"/>
  <c r="BB28" i="89"/>
  <c r="BB30" i="89"/>
  <c r="BB32" i="89"/>
  <c r="BB34" i="89"/>
  <c r="BB36" i="89"/>
  <c r="BE35" i="89"/>
  <c r="BE30" i="89"/>
  <c r="BE26" i="89"/>
  <c r="BE22" i="89"/>
  <c r="BF6" i="89"/>
  <c r="BE32" i="89" s="1"/>
  <c r="BE36" i="89"/>
  <c r="BE34" i="89"/>
  <c r="BE20" i="89"/>
  <c r="BE18" i="89"/>
  <c r="BE16" i="89"/>
  <c r="BE14" i="89"/>
  <c r="BE12" i="89"/>
  <c r="BE10" i="89"/>
  <c r="BE8" i="89"/>
  <c r="BE21" i="89"/>
  <c r="BE19" i="89"/>
  <c r="BE17" i="89"/>
  <c r="BE15" i="89"/>
  <c r="BE13" i="89"/>
  <c r="BE11" i="89"/>
  <c r="BE9" i="89"/>
  <c r="BE7" i="89"/>
  <c r="BD24" i="89"/>
  <c r="BD28" i="89"/>
  <c r="BJ6" i="89"/>
  <c r="BH6" i="89"/>
  <c r="BG21" i="89" s="1"/>
  <c r="BG4" i="89"/>
  <c r="BG35" i="89"/>
  <c r="BG19" i="89"/>
  <c r="BG15" i="89"/>
  <c r="BG11" i="89"/>
  <c r="BG7" i="89"/>
  <c r="BG5" i="89"/>
  <c r="BG20" i="89"/>
  <c r="BG16" i="89"/>
  <c r="BG12" i="89"/>
  <c r="BG8" i="89"/>
  <c r="BD25" i="89"/>
  <c r="BD29" i="89"/>
  <c r="BD7" i="89"/>
  <c r="BD9" i="89"/>
  <c r="BD11" i="89"/>
  <c r="BD13" i="89"/>
  <c r="BD15" i="89"/>
  <c r="BD17" i="89"/>
  <c r="BD19" i="89"/>
  <c r="BD21" i="89"/>
  <c r="BD31" i="89"/>
  <c r="BD33" i="89"/>
  <c r="BD35" i="89"/>
  <c r="BB7" i="89"/>
  <c r="BB9" i="89"/>
  <c r="BB11" i="89"/>
  <c r="BB13" i="89"/>
  <c r="BB15" i="89"/>
  <c r="BB17" i="89"/>
  <c r="BB19" i="89"/>
  <c r="BB21" i="89"/>
  <c r="BB23" i="89"/>
  <c r="BB25" i="89"/>
  <c r="BB27" i="89"/>
  <c r="BB29" i="89"/>
  <c r="BB31" i="89"/>
  <c r="BB33" i="89"/>
  <c r="BB35" i="89"/>
  <c r="BD22" i="89"/>
  <c r="BD26" i="89"/>
  <c r="BD23" i="89"/>
  <c r="BD27" i="89"/>
  <c r="BD8" i="89"/>
  <c r="BD10" i="89"/>
  <c r="BD12" i="89"/>
  <c r="BD14" i="89"/>
  <c r="BD16" i="89"/>
  <c r="BD18" i="89"/>
  <c r="BD20" i="89"/>
  <c r="BD30" i="89"/>
  <c r="BD32" i="89"/>
  <c r="BD34" i="89"/>
  <c r="BD36" i="89"/>
  <c r="BG10" i="89" l="1"/>
  <c r="BG14" i="89"/>
  <c r="BG18" i="89"/>
  <c r="BG9" i="89"/>
  <c r="BG13" i="89"/>
  <c r="BG17" i="89"/>
  <c r="BE24" i="89"/>
  <c r="BE28" i="89"/>
  <c r="BI6" i="89"/>
  <c r="BH35" i="89" s="1"/>
  <c r="BG22" i="89"/>
  <c r="BG24" i="89"/>
  <c r="BG26" i="89"/>
  <c r="BG28" i="89"/>
  <c r="BG30" i="89"/>
  <c r="BG32" i="89"/>
  <c r="BG34" i="89"/>
  <c r="BJ5" i="89"/>
  <c r="BK6" i="89"/>
  <c r="BJ26" i="89" s="1"/>
  <c r="BM6" i="89"/>
  <c r="BJ4" i="89"/>
  <c r="BG23" i="89"/>
  <c r="BG25" i="89"/>
  <c r="BG27" i="89"/>
  <c r="BG29" i="89"/>
  <c r="BG31" i="89"/>
  <c r="BG33" i="89"/>
  <c r="BG36" i="89"/>
  <c r="BF36" i="89"/>
  <c r="BF35" i="89"/>
  <c r="BF34" i="89"/>
  <c r="BF29" i="89"/>
  <c r="BF28" i="89"/>
  <c r="BF27" i="89"/>
  <c r="BF26" i="89"/>
  <c r="BF25" i="89"/>
  <c r="BF24" i="89"/>
  <c r="BF23" i="89"/>
  <c r="BF22" i="89"/>
  <c r="BF21" i="89"/>
  <c r="BF20" i="89"/>
  <c r="BF19" i="89"/>
  <c r="BF18" i="89"/>
  <c r="BF17" i="89"/>
  <c r="BF16" i="89"/>
  <c r="BF15" i="89"/>
  <c r="BF14" i="89"/>
  <c r="BF13" i="89"/>
  <c r="BF12" i="89"/>
  <c r="BF11" i="89"/>
  <c r="BF10" i="89"/>
  <c r="BF9" i="89"/>
  <c r="BF8" i="89"/>
  <c r="BF7" i="89"/>
  <c r="BF33" i="89"/>
  <c r="BF32" i="89"/>
  <c r="BF31" i="89"/>
  <c r="BF30" i="89"/>
  <c r="BE23" i="89"/>
  <c r="BE25" i="89"/>
  <c r="BE27" i="89"/>
  <c r="BE29" i="89"/>
  <c r="BE31" i="89"/>
  <c r="BE33" i="89"/>
  <c r="BJ8" i="89" l="1"/>
  <c r="BJ12" i="89"/>
  <c r="BJ16" i="89"/>
  <c r="BJ20" i="89"/>
  <c r="BJ24" i="89"/>
  <c r="BJ10" i="89"/>
  <c r="BJ14" i="89"/>
  <c r="BJ18" i="89"/>
  <c r="BJ22" i="89"/>
  <c r="BL6" i="89"/>
  <c r="BK19" i="89" s="1"/>
  <c r="BK17" i="89"/>
  <c r="BK13" i="89"/>
  <c r="BK9" i="89"/>
  <c r="BK20" i="89"/>
  <c r="BK16" i="89"/>
  <c r="BK12" i="89"/>
  <c r="BK8" i="89"/>
  <c r="BJ7" i="89"/>
  <c r="BJ9" i="89"/>
  <c r="BJ11" i="89"/>
  <c r="BJ13" i="89"/>
  <c r="BJ15" i="89"/>
  <c r="BJ17" i="89"/>
  <c r="BJ19" i="89"/>
  <c r="BJ21" i="89"/>
  <c r="BJ23" i="89"/>
  <c r="BJ25" i="89"/>
  <c r="BJ27" i="89"/>
  <c r="BJ29" i="89"/>
  <c r="BJ31" i="89"/>
  <c r="BJ33" i="89"/>
  <c r="BJ35" i="89"/>
  <c r="BH23" i="89"/>
  <c r="BH27" i="89"/>
  <c r="BH22" i="89"/>
  <c r="BH26" i="89"/>
  <c r="BH7" i="89"/>
  <c r="BH9" i="89"/>
  <c r="BH11" i="89"/>
  <c r="BH13" i="89"/>
  <c r="BH15" i="89"/>
  <c r="BH17" i="89"/>
  <c r="BH19" i="89"/>
  <c r="BH21" i="89"/>
  <c r="BH31" i="89"/>
  <c r="BH33" i="89"/>
  <c r="BP6" i="89"/>
  <c r="BN6" i="89"/>
  <c r="BM33" i="89" s="1"/>
  <c r="BM4" i="89"/>
  <c r="BM20" i="89"/>
  <c r="BM16" i="89"/>
  <c r="BM12" i="89"/>
  <c r="BM8" i="89"/>
  <c r="BM19" i="89"/>
  <c r="BM17" i="89"/>
  <c r="BM15" i="89"/>
  <c r="BM13" i="89"/>
  <c r="BM11" i="89"/>
  <c r="BM9" i="89"/>
  <c r="BM7" i="89"/>
  <c r="BM5" i="89"/>
  <c r="BJ28" i="89"/>
  <c r="BJ30" i="89"/>
  <c r="BJ32" i="89"/>
  <c r="BJ34" i="89"/>
  <c r="BJ36" i="89"/>
  <c r="BI35" i="89"/>
  <c r="BI33" i="89"/>
  <c r="BI32" i="89"/>
  <c r="BI31" i="89"/>
  <c r="BI30" i="89"/>
  <c r="BI36" i="89"/>
  <c r="BI34" i="89"/>
  <c r="BI29" i="89"/>
  <c r="BI28" i="89"/>
  <c r="BI27" i="89"/>
  <c r="BI26" i="89"/>
  <c r="BI25" i="89"/>
  <c r="BI24" i="89"/>
  <c r="BI23" i="89"/>
  <c r="BI22" i="89"/>
  <c r="BI20" i="89"/>
  <c r="BI18" i="89"/>
  <c r="BI16" i="89"/>
  <c r="BI14" i="89"/>
  <c r="BI12" i="89"/>
  <c r="BI10" i="89"/>
  <c r="BI8" i="89"/>
  <c r="BI21" i="89"/>
  <c r="BI19" i="89"/>
  <c r="BI17" i="89"/>
  <c r="BI15" i="89"/>
  <c r="BI13" i="89"/>
  <c r="BI11" i="89"/>
  <c r="BI9" i="89"/>
  <c r="BI7" i="89"/>
  <c r="BH25" i="89"/>
  <c r="BH29" i="89"/>
  <c r="BH24" i="89"/>
  <c r="BH28" i="89"/>
  <c r="BH8" i="89"/>
  <c r="BH10" i="89"/>
  <c r="BH12" i="89"/>
  <c r="BH14" i="89"/>
  <c r="BH16" i="89"/>
  <c r="BH18" i="89"/>
  <c r="BH20" i="89"/>
  <c r="BH30" i="89"/>
  <c r="BH32" i="89"/>
  <c r="BH34" i="89"/>
  <c r="BH36" i="89"/>
  <c r="BK10" i="89" l="1"/>
  <c r="BK14" i="89"/>
  <c r="BK18" i="89"/>
  <c r="BK7" i="89"/>
  <c r="BK11" i="89"/>
  <c r="BK15" i="89"/>
  <c r="BM21" i="89"/>
  <c r="BM10" i="89"/>
  <c r="BM14" i="89"/>
  <c r="BM18" i="89"/>
  <c r="BP5" i="89"/>
  <c r="BS6" i="89"/>
  <c r="BP4" i="89"/>
  <c r="BQ6" i="89"/>
  <c r="BP35" i="89" s="1"/>
  <c r="BM36" i="89"/>
  <c r="BM23" i="89"/>
  <c r="BM25" i="89"/>
  <c r="BM27" i="89"/>
  <c r="BM29" i="89"/>
  <c r="BM31" i="89"/>
  <c r="BL36" i="89"/>
  <c r="BL35" i="89"/>
  <c r="BL34" i="89"/>
  <c r="BL33" i="89"/>
  <c r="BL32" i="89"/>
  <c r="BL31" i="89"/>
  <c r="BL30" i="89"/>
  <c r="BL21" i="89"/>
  <c r="BL20" i="89"/>
  <c r="BL19" i="89"/>
  <c r="BL18" i="89"/>
  <c r="BL17" i="89"/>
  <c r="BL16" i="89"/>
  <c r="BL15" i="89"/>
  <c r="BL14" i="89"/>
  <c r="BL13" i="89"/>
  <c r="BL12" i="89"/>
  <c r="BL11" i="89"/>
  <c r="BL10" i="89"/>
  <c r="BL9" i="89"/>
  <c r="BL8" i="89"/>
  <c r="BL7" i="89"/>
  <c r="BL29" i="89"/>
  <c r="BL27" i="89"/>
  <c r="BL25" i="89"/>
  <c r="BL23" i="89"/>
  <c r="BL28" i="89"/>
  <c r="BL26" i="89"/>
  <c r="BL24" i="89"/>
  <c r="BL22" i="89"/>
  <c r="BK23" i="89"/>
  <c r="BK25" i="89"/>
  <c r="BK27" i="89"/>
  <c r="BK29" i="89"/>
  <c r="BK30" i="89"/>
  <c r="BK32" i="89"/>
  <c r="BK34" i="89"/>
  <c r="BO6" i="89"/>
  <c r="BN32" i="89" s="1"/>
  <c r="BN30" i="89"/>
  <c r="BM34" i="89"/>
  <c r="BM22" i="89"/>
  <c r="BM24" i="89"/>
  <c r="BM26" i="89"/>
  <c r="BM28" i="89"/>
  <c r="BM30" i="89"/>
  <c r="BM32" i="89"/>
  <c r="BM35" i="89"/>
  <c r="BK21" i="89"/>
  <c r="BK22" i="89"/>
  <c r="BK24" i="89"/>
  <c r="BK26" i="89"/>
  <c r="BK28" i="89"/>
  <c r="BK35" i="89"/>
  <c r="BK31" i="89"/>
  <c r="BK33" i="89"/>
  <c r="BK36" i="89"/>
  <c r="BS32" i="89" l="1"/>
  <c r="BS29" i="89"/>
  <c r="BS25" i="89"/>
  <c r="BV6" i="89"/>
  <c r="BT6" i="89"/>
  <c r="BS34" i="89" s="1"/>
  <c r="BS4" i="89"/>
  <c r="BS21" i="89"/>
  <c r="BS19" i="89"/>
  <c r="BS17" i="89"/>
  <c r="BS15" i="89"/>
  <c r="BS13" i="89"/>
  <c r="BS11" i="89"/>
  <c r="BS9" i="89"/>
  <c r="BS7" i="89"/>
  <c r="BS5" i="89"/>
  <c r="BS20" i="89"/>
  <c r="BS18" i="89"/>
  <c r="BS16" i="89"/>
  <c r="BS14" i="89"/>
  <c r="BS12" i="89"/>
  <c r="BS10" i="89"/>
  <c r="BS8" i="89"/>
  <c r="BP24" i="89"/>
  <c r="BP28" i="89"/>
  <c r="BP7" i="89"/>
  <c r="BP9" i="89"/>
  <c r="BP11" i="89"/>
  <c r="BP13" i="89"/>
  <c r="BP15" i="89"/>
  <c r="BP17" i="89"/>
  <c r="BP19" i="89"/>
  <c r="BP21" i="89"/>
  <c r="BP31" i="89"/>
  <c r="BP33" i="89"/>
  <c r="BO36" i="89"/>
  <c r="BO34" i="89"/>
  <c r="BO33" i="89"/>
  <c r="BO32" i="89"/>
  <c r="BO31" i="89"/>
  <c r="BO30" i="89"/>
  <c r="BO29" i="89"/>
  <c r="BO28" i="89"/>
  <c r="BO27" i="89"/>
  <c r="BO26" i="89"/>
  <c r="BO25" i="89"/>
  <c r="BO24" i="89"/>
  <c r="BO23" i="89"/>
  <c r="BO22" i="89"/>
  <c r="BO35" i="89"/>
  <c r="BO21" i="89"/>
  <c r="BO19" i="89"/>
  <c r="BO17" i="89"/>
  <c r="BO15" i="89"/>
  <c r="BO13" i="89"/>
  <c r="BO11" i="89"/>
  <c r="BO9" i="89"/>
  <c r="BO7" i="89"/>
  <c r="BO20" i="89"/>
  <c r="BO18" i="89"/>
  <c r="BO16" i="89"/>
  <c r="BO14" i="89"/>
  <c r="BO12" i="89"/>
  <c r="BO10" i="89"/>
  <c r="BO8" i="89"/>
  <c r="BN8" i="89"/>
  <c r="BN10" i="89"/>
  <c r="BN12" i="89"/>
  <c r="BN14" i="89"/>
  <c r="BN16" i="89"/>
  <c r="BN18" i="89"/>
  <c r="BN20" i="89"/>
  <c r="BN22" i="89"/>
  <c r="BN24" i="89"/>
  <c r="BN26" i="89"/>
  <c r="BN28" i="89"/>
  <c r="BN34" i="89"/>
  <c r="BN36" i="89"/>
  <c r="BR6" i="89"/>
  <c r="BQ32" i="89" s="1"/>
  <c r="BQ18" i="89"/>
  <c r="BQ14" i="89"/>
  <c r="BQ10" i="89"/>
  <c r="BQ21" i="89"/>
  <c r="BQ17" i="89"/>
  <c r="BQ13" i="89"/>
  <c r="BQ9" i="89"/>
  <c r="BP25" i="89"/>
  <c r="BP29" i="89"/>
  <c r="BN31" i="89"/>
  <c r="BN33" i="89"/>
  <c r="BN7" i="89"/>
  <c r="BN9" i="89"/>
  <c r="BN11" i="89"/>
  <c r="BN13" i="89"/>
  <c r="BN15" i="89"/>
  <c r="BN17" i="89"/>
  <c r="BN19" i="89"/>
  <c r="BN21" i="89"/>
  <c r="BN23" i="89"/>
  <c r="BN25" i="89"/>
  <c r="BN27" i="89"/>
  <c r="BN29" i="89"/>
  <c r="BN35" i="89"/>
  <c r="BP23" i="89"/>
  <c r="BP27" i="89"/>
  <c r="BP22" i="89"/>
  <c r="BP26" i="89"/>
  <c r="BP8" i="89"/>
  <c r="BP10" i="89"/>
  <c r="BP12" i="89"/>
  <c r="BP14" i="89"/>
  <c r="BP16" i="89"/>
  <c r="BP18" i="89"/>
  <c r="BP20" i="89"/>
  <c r="BP30" i="89"/>
  <c r="BP32" i="89"/>
  <c r="BP34" i="89"/>
  <c r="BP36" i="89"/>
  <c r="BQ24" i="89" l="1"/>
  <c r="BQ28" i="89"/>
  <c r="BQ30" i="89"/>
  <c r="BQ35" i="89"/>
  <c r="BQ7" i="89"/>
  <c r="BQ11" i="89"/>
  <c r="BQ15" i="89"/>
  <c r="BQ19" i="89"/>
  <c r="BQ8" i="89"/>
  <c r="BQ12" i="89"/>
  <c r="BQ16" i="89"/>
  <c r="BQ20" i="89"/>
  <c r="BQ22" i="89"/>
  <c r="BQ26" i="89"/>
  <c r="BQ34" i="89"/>
  <c r="BS23" i="89"/>
  <c r="BS27" i="89"/>
  <c r="BS30" i="89"/>
  <c r="BR36" i="89"/>
  <c r="BR35" i="89"/>
  <c r="BR34" i="89"/>
  <c r="BR33" i="89"/>
  <c r="BR32" i="89"/>
  <c r="BR31" i="89"/>
  <c r="BR30" i="89"/>
  <c r="BR29" i="89"/>
  <c r="BR28" i="89"/>
  <c r="BR27" i="89"/>
  <c r="BR26" i="89"/>
  <c r="BR25" i="89"/>
  <c r="BR24" i="89"/>
  <c r="BR23" i="89"/>
  <c r="BR22" i="89"/>
  <c r="BR21" i="89"/>
  <c r="BR20" i="89"/>
  <c r="BR19" i="89"/>
  <c r="BR18" i="89"/>
  <c r="BR17" i="89"/>
  <c r="BR16" i="89"/>
  <c r="BR15" i="89"/>
  <c r="BR14" i="89"/>
  <c r="BR13" i="89"/>
  <c r="BR12" i="89"/>
  <c r="BR11" i="89"/>
  <c r="BR10" i="89"/>
  <c r="BR9" i="89"/>
  <c r="BR8" i="89"/>
  <c r="BR7" i="89"/>
  <c r="BQ23" i="89"/>
  <c r="BQ25" i="89"/>
  <c r="BQ27" i="89"/>
  <c r="BQ29" i="89"/>
  <c r="BQ36" i="89"/>
  <c r="BQ31" i="89"/>
  <c r="BQ33" i="89"/>
  <c r="BU6" i="89"/>
  <c r="BS22" i="89"/>
  <c r="BS24" i="89"/>
  <c r="BS26" i="89"/>
  <c r="BS28" i="89"/>
  <c r="BS35" i="89"/>
  <c r="BS31" i="89"/>
  <c r="BS33" i="89"/>
  <c r="BS36" i="89"/>
  <c r="BU35" i="89" l="1"/>
  <c r="BU33" i="89"/>
  <c r="BU32" i="89"/>
  <c r="BU31" i="89"/>
  <c r="BU30" i="89"/>
  <c r="BU29" i="89"/>
  <c r="BU28" i="89"/>
  <c r="BU27" i="89"/>
  <c r="BU26" i="89"/>
  <c r="BU25" i="89"/>
  <c r="BU24" i="89"/>
  <c r="BU23" i="89"/>
  <c r="BU22" i="89"/>
  <c r="BU20" i="89"/>
  <c r="BU18" i="89"/>
  <c r="BU16" i="89"/>
  <c r="BU14" i="89"/>
  <c r="BU12" i="89"/>
  <c r="BU10" i="89"/>
  <c r="BU8" i="89"/>
  <c r="BU36" i="89"/>
  <c r="BU34" i="89"/>
  <c r="BU21" i="89"/>
  <c r="BU19" i="89"/>
  <c r="BU17" i="89"/>
  <c r="BU15" i="89"/>
  <c r="BU13" i="89"/>
  <c r="BU11" i="89"/>
  <c r="BU9" i="89"/>
  <c r="BU7" i="89"/>
  <c r="BT24" i="89"/>
  <c r="BT28" i="89"/>
  <c r="BT25" i="89"/>
  <c r="BT29" i="89"/>
  <c r="BT8" i="89"/>
  <c r="BT10" i="89"/>
  <c r="BT12" i="89"/>
  <c r="BT14" i="89"/>
  <c r="BT16" i="89"/>
  <c r="BT18" i="89"/>
  <c r="BT20" i="89"/>
  <c r="BT30" i="89"/>
  <c r="BT32" i="89"/>
  <c r="BT34" i="89"/>
  <c r="BT36" i="89"/>
  <c r="BT22" i="89"/>
  <c r="BT26" i="89"/>
  <c r="BT23" i="89"/>
  <c r="BT27" i="89"/>
  <c r="BT7" i="89"/>
  <c r="BT9" i="89"/>
  <c r="BT11" i="89"/>
  <c r="BT13" i="89"/>
  <c r="BT15" i="89"/>
  <c r="BT17" i="89"/>
  <c r="BT19" i="89"/>
  <c r="BT21" i="89"/>
  <c r="BT31" i="89"/>
  <c r="BT33" i="89"/>
  <c r="BT35" i="89"/>
  <c r="AI1" i="85" l="1"/>
  <c r="AI1" i="84" l="1"/>
  <c r="AI1" i="83"/>
  <c r="AI1" i="82"/>
  <c r="AI1" i="81"/>
  <c r="AE5" i="81" s="1"/>
  <c r="AI2" i="81"/>
  <c r="AI1" i="80"/>
  <c r="AI1" i="79"/>
  <c r="AI2" i="79"/>
  <c r="AI1" i="78"/>
  <c r="C1" i="85"/>
  <c r="AI2" i="84"/>
  <c r="AI2" i="82"/>
  <c r="Y35" i="85"/>
  <c r="W35" i="85"/>
  <c r="V35" i="85"/>
  <c r="U35" i="85"/>
  <c r="T35" i="85"/>
  <c r="S35" i="85"/>
  <c r="R35" i="85"/>
  <c r="Q35" i="85"/>
  <c r="W34" i="85"/>
  <c r="V34" i="85"/>
  <c r="O34" i="85" s="1"/>
  <c r="P34" i="85" s="1"/>
  <c r="U34" i="85"/>
  <c r="T34" i="85"/>
  <c r="S34" i="85"/>
  <c r="R34" i="85"/>
  <c r="Q34" i="85"/>
  <c r="Y33" i="85"/>
  <c r="W33" i="85"/>
  <c r="V33" i="85"/>
  <c r="O33" i="85" s="1"/>
  <c r="P33" i="85" s="1"/>
  <c r="U33" i="85"/>
  <c r="T33" i="85"/>
  <c r="S33" i="85"/>
  <c r="R33" i="85"/>
  <c r="Q33" i="85"/>
  <c r="Y32" i="85"/>
  <c r="W32" i="85"/>
  <c r="V32" i="85"/>
  <c r="O32" i="85" s="1"/>
  <c r="U32" i="85"/>
  <c r="T32" i="85"/>
  <c r="S32" i="85"/>
  <c r="R32" i="85"/>
  <c r="Q32" i="85"/>
  <c r="P32" i="85"/>
  <c r="Y31" i="85"/>
  <c r="W31" i="85"/>
  <c r="V31" i="85"/>
  <c r="O31" i="85" s="1"/>
  <c r="P31" i="85" s="1"/>
  <c r="U31" i="85"/>
  <c r="T31" i="85"/>
  <c r="S31" i="85"/>
  <c r="R31" i="85"/>
  <c r="Q31" i="85"/>
  <c r="Y30" i="85"/>
  <c r="W30" i="85"/>
  <c r="V30" i="85"/>
  <c r="O30" i="85" s="1"/>
  <c r="U30" i="85"/>
  <c r="T30" i="85"/>
  <c r="S30" i="85"/>
  <c r="R30" i="85"/>
  <c r="Q30" i="85"/>
  <c r="P30" i="85"/>
  <c r="Y29" i="85"/>
  <c r="W29" i="85"/>
  <c r="V29" i="85"/>
  <c r="O29" i="85" s="1"/>
  <c r="U29" i="85"/>
  <c r="T29" i="85"/>
  <c r="S29" i="85"/>
  <c r="R29" i="85"/>
  <c r="Q29" i="85"/>
  <c r="P29" i="85"/>
  <c r="Y28" i="85"/>
  <c r="W28" i="85"/>
  <c r="V28" i="85"/>
  <c r="O28" i="85" s="1"/>
  <c r="P28" i="85" s="1"/>
  <c r="U28" i="85"/>
  <c r="T28" i="85"/>
  <c r="S28" i="85"/>
  <c r="R28" i="85"/>
  <c r="Q28" i="85"/>
  <c r="Y27" i="85"/>
  <c r="W27" i="85"/>
  <c r="V27" i="85"/>
  <c r="O27" i="85" s="1"/>
  <c r="P27" i="85" s="1"/>
  <c r="U27" i="85"/>
  <c r="T27" i="85"/>
  <c r="S27" i="85"/>
  <c r="R27" i="85"/>
  <c r="Q27" i="85"/>
  <c r="Y26" i="85"/>
  <c r="W26" i="85"/>
  <c r="V26" i="85"/>
  <c r="O26" i="85" s="1"/>
  <c r="P26" i="85" s="1"/>
  <c r="U26" i="85"/>
  <c r="T26" i="85"/>
  <c r="S26" i="85"/>
  <c r="R26" i="85"/>
  <c r="Q26" i="85"/>
  <c r="Y25" i="85"/>
  <c r="W25" i="85"/>
  <c r="V25" i="85"/>
  <c r="O25" i="85" s="1"/>
  <c r="P25" i="85" s="1"/>
  <c r="U25" i="85"/>
  <c r="T25" i="85"/>
  <c r="S25" i="85"/>
  <c r="R25" i="85"/>
  <c r="Q25" i="85"/>
  <c r="Y24" i="85"/>
  <c r="W24" i="85"/>
  <c r="V24" i="85"/>
  <c r="O24" i="85" s="1"/>
  <c r="U24" i="85"/>
  <c r="T24" i="85"/>
  <c r="S24" i="85"/>
  <c r="R24" i="85"/>
  <c r="Q24" i="85"/>
  <c r="P24" i="85"/>
  <c r="Y23" i="85"/>
  <c r="W23" i="85"/>
  <c r="V23" i="85"/>
  <c r="O23" i="85" s="1"/>
  <c r="P23" i="85" s="1"/>
  <c r="U23" i="85"/>
  <c r="T23" i="85"/>
  <c r="S23" i="85"/>
  <c r="R23" i="85"/>
  <c r="Q23" i="85"/>
  <c r="Y22" i="85"/>
  <c r="W22" i="85"/>
  <c r="V22" i="85"/>
  <c r="O22" i="85" s="1"/>
  <c r="U22" i="85"/>
  <c r="T22" i="85"/>
  <c r="S22" i="85"/>
  <c r="R22" i="85"/>
  <c r="Q22" i="85"/>
  <c r="P22" i="85"/>
  <c r="Y21" i="85"/>
  <c r="W21" i="85"/>
  <c r="V21" i="85"/>
  <c r="O21" i="85" s="1"/>
  <c r="U21" i="85"/>
  <c r="T21" i="85"/>
  <c r="S21" i="85"/>
  <c r="R21" i="85"/>
  <c r="Q21" i="85"/>
  <c r="P21" i="85"/>
  <c r="Y20" i="85"/>
  <c r="W20" i="85"/>
  <c r="V20" i="85"/>
  <c r="O20" i="85" s="1"/>
  <c r="P20" i="85" s="1"/>
  <c r="U20" i="85"/>
  <c r="T20" i="85"/>
  <c r="S20" i="85"/>
  <c r="R20" i="85"/>
  <c r="Q20" i="85"/>
  <c r="Y19" i="85"/>
  <c r="W19" i="85"/>
  <c r="V19" i="85"/>
  <c r="O19" i="85" s="1"/>
  <c r="P19" i="85" s="1"/>
  <c r="U19" i="85"/>
  <c r="T19" i="85"/>
  <c r="S19" i="85"/>
  <c r="R19" i="85"/>
  <c r="Q19" i="85"/>
  <c r="Y18" i="85"/>
  <c r="W18" i="85"/>
  <c r="V18" i="85"/>
  <c r="O18" i="85" s="1"/>
  <c r="P18" i="85" s="1"/>
  <c r="U18" i="85"/>
  <c r="T18" i="85"/>
  <c r="S18" i="85"/>
  <c r="R18" i="85"/>
  <c r="Q18" i="85"/>
  <c r="Y17" i="85"/>
  <c r="W17" i="85"/>
  <c r="V17" i="85"/>
  <c r="O17" i="85" s="1"/>
  <c r="P17" i="85" s="1"/>
  <c r="G17" i="85" s="1"/>
  <c r="U17" i="85"/>
  <c r="T17" i="85"/>
  <c r="S17" i="85"/>
  <c r="R17" i="85"/>
  <c r="Q17" i="85"/>
  <c r="AF4" i="85"/>
  <c r="AE4" i="85"/>
  <c r="AF3" i="85"/>
  <c r="AE3" i="85"/>
  <c r="AF2" i="85"/>
  <c r="AE2" i="85"/>
  <c r="AM1" i="85"/>
  <c r="AE5" i="85"/>
  <c r="AF1" i="85"/>
  <c r="AE1" i="85"/>
  <c r="Y35" i="84"/>
  <c r="W35" i="84"/>
  <c r="V35" i="84"/>
  <c r="U35" i="84"/>
  <c r="T35" i="84"/>
  <c r="S35" i="84"/>
  <c r="R35" i="84"/>
  <c r="Q35" i="84"/>
  <c r="W34" i="84"/>
  <c r="V34" i="84"/>
  <c r="O34" i="84" s="1"/>
  <c r="P34" i="84" s="1"/>
  <c r="U34" i="84"/>
  <c r="T34" i="84"/>
  <c r="S34" i="84"/>
  <c r="R34" i="84"/>
  <c r="Q34" i="84"/>
  <c r="Y33" i="84"/>
  <c r="W33" i="84"/>
  <c r="V33" i="84"/>
  <c r="O33" i="84" s="1"/>
  <c r="U33" i="84"/>
  <c r="T33" i="84"/>
  <c r="S33" i="84"/>
  <c r="R33" i="84"/>
  <c r="Q33" i="84"/>
  <c r="P33" i="84"/>
  <c r="Y32" i="84"/>
  <c r="W32" i="84"/>
  <c r="V32" i="84"/>
  <c r="O32" i="84" s="1"/>
  <c r="U32" i="84"/>
  <c r="T32" i="84"/>
  <c r="S32" i="84"/>
  <c r="R32" i="84"/>
  <c r="Q32" i="84"/>
  <c r="P32" i="84"/>
  <c r="Y31" i="84"/>
  <c r="W31" i="84"/>
  <c r="V31" i="84"/>
  <c r="O31" i="84" s="1"/>
  <c r="P31" i="84" s="1"/>
  <c r="U31" i="84"/>
  <c r="T31" i="84"/>
  <c r="S31" i="84"/>
  <c r="R31" i="84"/>
  <c r="Q31" i="84"/>
  <c r="Y30" i="84"/>
  <c r="W30" i="84"/>
  <c r="V30" i="84"/>
  <c r="O30" i="84" s="1"/>
  <c r="P30" i="84" s="1"/>
  <c r="U30" i="84"/>
  <c r="T30" i="84"/>
  <c r="S30" i="84"/>
  <c r="R30" i="84"/>
  <c r="Q30" i="84"/>
  <c r="Y29" i="84"/>
  <c r="W29" i="84"/>
  <c r="V29" i="84"/>
  <c r="O29" i="84" s="1"/>
  <c r="P29" i="84" s="1"/>
  <c r="U29" i="84"/>
  <c r="T29" i="84"/>
  <c r="S29" i="84"/>
  <c r="R29" i="84"/>
  <c r="Q29" i="84"/>
  <c r="Y28" i="84"/>
  <c r="W28" i="84"/>
  <c r="V28" i="84"/>
  <c r="O28" i="84" s="1"/>
  <c r="U28" i="84"/>
  <c r="T28" i="84"/>
  <c r="S28" i="84"/>
  <c r="R28" i="84"/>
  <c r="Q28" i="84"/>
  <c r="P28" i="84"/>
  <c r="Y27" i="84"/>
  <c r="W27" i="84"/>
  <c r="V27" i="84"/>
  <c r="O27" i="84" s="1"/>
  <c r="U27" i="84"/>
  <c r="T27" i="84"/>
  <c r="S27" i="84"/>
  <c r="R27" i="84"/>
  <c r="Q27" i="84"/>
  <c r="P27" i="84"/>
  <c r="Y26" i="84"/>
  <c r="W26" i="84"/>
  <c r="V26" i="84"/>
  <c r="O26" i="84" s="1"/>
  <c r="P26" i="84" s="1"/>
  <c r="U26" i="84"/>
  <c r="T26" i="84"/>
  <c r="S26" i="84"/>
  <c r="R26" i="84"/>
  <c r="Q26" i="84"/>
  <c r="Y25" i="84"/>
  <c r="W25" i="84"/>
  <c r="V25" i="84"/>
  <c r="O25" i="84" s="1"/>
  <c r="U25" i="84"/>
  <c r="T25" i="84"/>
  <c r="S25" i="84"/>
  <c r="R25" i="84"/>
  <c r="Q25" i="84"/>
  <c r="P25" i="84"/>
  <c r="Y24" i="84"/>
  <c r="W24" i="84"/>
  <c r="V24" i="84"/>
  <c r="O24" i="84" s="1"/>
  <c r="U24" i="84"/>
  <c r="T24" i="84"/>
  <c r="S24" i="84"/>
  <c r="R24" i="84"/>
  <c r="Q24" i="84"/>
  <c r="P24" i="84"/>
  <c r="Y23" i="84"/>
  <c r="W23" i="84"/>
  <c r="V23" i="84"/>
  <c r="O23" i="84" s="1"/>
  <c r="P23" i="84" s="1"/>
  <c r="U23" i="84"/>
  <c r="T23" i="84"/>
  <c r="S23" i="84"/>
  <c r="R23" i="84"/>
  <c r="Q23" i="84"/>
  <c r="Y22" i="84"/>
  <c r="W22" i="84"/>
  <c r="V22" i="84"/>
  <c r="O22" i="84" s="1"/>
  <c r="P22" i="84" s="1"/>
  <c r="U22" i="84"/>
  <c r="T22" i="84"/>
  <c r="S22" i="84"/>
  <c r="R22" i="84"/>
  <c r="Q22" i="84"/>
  <c r="Y21" i="84"/>
  <c r="W21" i="84"/>
  <c r="V21" i="84"/>
  <c r="O21" i="84" s="1"/>
  <c r="P21" i="84" s="1"/>
  <c r="U21" i="84"/>
  <c r="T21" i="84"/>
  <c r="S21" i="84"/>
  <c r="R21" i="84"/>
  <c r="Q21" i="84"/>
  <c r="Y20" i="84"/>
  <c r="W20" i="84"/>
  <c r="V20" i="84"/>
  <c r="O20" i="84" s="1"/>
  <c r="U20" i="84"/>
  <c r="T20" i="84"/>
  <c r="S20" i="84"/>
  <c r="R20" i="84"/>
  <c r="Q20" i="84"/>
  <c r="P20" i="84"/>
  <c r="Y18" i="84"/>
  <c r="W18" i="84"/>
  <c r="V18" i="84"/>
  <c r="O18" i="84" s="1"/>
  <c r="P18" i="84" s="1"/>
  <c r="U18" i="84"/>
  <c r="T18" i="84"/>
  <c r="S18" i="84"/>
  <c r="R18" i="84"/>
  <c r="Q18" i="84"/>
  <c r="Y17" i="84"/>
  <c r="W17" i="84"/>
  <c r="V17" i="84"/>
  <c r="O17" i="84" s="1"/>
  <c r="P17" i="84" s="1"/>
  <c r="U17" i="84"/>
  <c r="T17" i="84"/>
  <c r="S17" i="84"/>
  <c r="R17" i="84"/>
  <c r="Q17" i="84"/>
  <c r="Y16" i="84"/>
  <c r="W16" i="84"/>
  <c r="V16" i="84"/>
  <c r="O16" i="84" s="1"/>
  <c r="U16" i="84"/>
  <c r="T16" i="84"/>
  <c r="S16" i="84"/>
  <c r="R16" i="84"/>
  <c r="Q16" i="84"/>
  <c r="P16" i="84"/>
  <c r="Y15" i="84"/>
  <c r="W15" i="84"/>
  <c r="V15" i="84"/>
  <c r="O15" i="84" s="1"/>
  <c r="U15" i="84"/>
  <c r="T15" i="84"/>
  <c r="S15" i="84"/>
  <c r="R15" i="84"/>
  <c r="Q15" i="84"/>
  <c r="P15" i="84"/>
  <c r="Y13" i="84"/>
  <c r="W13" i="84"/>
  <c r="V13" i="84"/>
  <c r="O13" i="84" s="1"/>
  <c r="P13" i="84" s="1"/>
  <c r="U13" i="84"/>
  <c r="T13" i="84"/>
  <c r="S13" i="84"/>
  <c r="R13" i="84"/>
  <c r="Q13" i="84"/>
  <c r="V12" i="84"/>
  <c r="O12" i="84" s="1"/>
  <c r="U12" i="84"/>
  <c r="T12" i="84"/>
  <c r="S12" i="84"/>
  <c r="R12" i="84"/>
  <c r="Q12" i="84"/>
  <c r="P12" i="84"/>
  <c r="E12" i="84" s="1"/>
  <c r="V11" i="84"/>
  <c r="O11" i="84" s="1"/>
  <c r="U11" i="84"/>
  <c r="T11" i="84"/>
  <c r="S11" i="84"/>
  <c r="R11" i="84"/>
  <c r="Q11" i="84"/>
  <c r="P11" i="84"/>
  <c r="G11" i="84" s="1"/>
  <c r="V10" i="84"/>
  <c r="O10" i="84" s="1"/>
  <c r="P10" i="84" s="1"/>
  <c r="E10" i="84" s="1"/>
  <c r="U10" i="84"/>
  <c r="T10" i="84"/>
  <c r="S10" i="84"/>
  <c r="R10" i="84"/>
  <c r="Q10" i="84"/>
  <c r="AF4" i="84"/>
  <c r="T19" i="84" s="1"/>
  <c r="AE4" i="84"/>
  <c r="AF3" i="84"/>
  <c r="AE3" i="84"/>
  <c r="AF2" i="84"/>
  <c r="R14" i="84" s="1"/>
  <c r="AE2" i="84"/>
  <c r="AM1" i="84"/>
  <c r="AF1" i="84"/>
  <c r="U19" i="84" s="1"/>
  <c r="AE1" i="84"/>
  <c r="Q19" i="84" s="1"/>
  <c r="AI2" i="83"/>
  <c r="AI2" i="80"/>
  <c r="AI2" i="78"/>
  <c r="AI2" i="68"/>
  <c r="Y35" i="83"/>
  <c r="W35" i="83"/>
  <c r="V35" i="83"/>
  <c r="U35" i="83"/>
  <c r="T35" i="83"/>
  <c r="S35" i="83"/>
  <c r="R35" i="83"/>
  <c r="Q35" i="83"/>
  <c r="W34" i="83"/>
  <c r="V34" i="83"/>
  <c r="O34" i="83" s="1"/>
  <c r="P34" i="83" s="1"/>
  <c r="U34" i="83"/>
  <c r="T34" i="83"/>
  <c r="S34" i="83"/>
  <c r="R34" i="83"/>
  <c r="Q34" i="83"/>
  <c r="Y33" i="83"/>
  <c r="W33" i="83"/>
  <c r="V33" i="83"/>
  <c r="O33" i="83" s="1"/>
  <c r="U33" i="83"/>
  <c r="T33" i="83"/>
  <c r="S33" i="83"/>
  <c r="R33" i="83"/>
  <c r="Q33" i="83"/>
  <c r="P33" i="83"/>
  <c r="Y32" i="83"/>
  <c r="W32" i="83"/>
  <c r="V32" i="83"/>
  <c r="O32" i="83" s="1"/>
  <c r="P32" i="83" s="1"/>
  <c r="U32" i="83"/>
  <c r="T32" i="83"/>
  <c r="S32" i="83"/>
  <c r="R32" i="83"/>
  <c r="Q32" i="83"/>
  <c r="Y31" i="83"/>
  <c r="W31" i="83"/>
  <c r="V31" i="83"/>
  <c r="O31" i="83" s="1"/>
  <c r="P31" i="83" s="1"/>
  <c r="U31" i="83"/>
  <c r="T31" i="83"/>
  <c r="S31" i="83"/>
  <c r="R31" i="83"/>
  <c r="Q31" i="83"/>
  <c r="Y30" i="83"/>
  <c r="W30" i="83"/>
  <c r="V30" i="83"/>
  <c r="O30" i="83" s="1"/>
  <c r="U30" i="83"/>
  <c r="T30" i="83"/>
  <c r="S30" i="83"/>
  <c r="R30" i="83"/>
  <c r="Q30" i="83"/>
  <c r="P30" i="83"/>
  <c r="Y29" i="83"/>
  <c r="W29" i="83"/>
  <c r="V29" i="83"/>
  <c r="O29" i="83" s="1"/>
  <c r="U29" i="83"/>
  <c r="T29" i="83"/>
  <c r="S29" i="83"/>
  <c r="R29" i="83"/>
  <c r="Q29" i="83"/>
  <c r="P29" i="83"/>
  <c r="Y28" i="83"/>
  <c r="W28" i="83"/>
  <c r="V28" i="83"/>
  <c r="O28" i="83" s="1"/>
  <c r="U28" i="83"/>
  <c r="T28" i="83"/>
  <c r="S28" i="83"/>
  <c r="R28" i="83"/>
  <c r="Q28" i="83"/>
  <c r="P28" i="83"/>
  <c r="Y27" i="83"/>
  <c r="W27" i="83"/>
  <c r="V27" i="83"/>
  <c r="O27" i="83" s="1"/>
  <c r="P27" i="83" s="1"/>
  <c r="U27" i="83"/>
  <c r="T27" i="83"/>
  <c r="S27" i="83"/>
  <c r="R27" i="83"/>
  <c r="Q27" i="83"/>
  <c r="Y26" i="83"/>
  <c r="W26" i="83"/>
  <c r="V26" i="83"/>
  <c r="O26" i="83" s="1"/>
  <c r="P26" i="83" s="1"/>
  <c r="U26" i="83"/>
  <c r="T26" i="83"/>
  <c r="S26" i="83"/>
  <c r="R26" i="83"/>
  <c r="Q26" i="83"/>
  <c r="Y25" i="83"/>
  <c r="W25" i="83"/>
  <c r="V25" i="83"/>
  <c r="O25" i="83" s="1"/>
  <c r="U25" i="83"/>
  <c r="T25" i="83"/>
  <c r="S25" i="83"/>
  <c r="R25" i="83"/>
  <c r="Q25" i="83"/>
  <c r="P25" i="83"/>
  <c r="Y24" i="83"/>
  <c r="W24" i="83"/>
  <c r="V24" i="83"/>
  <c r="O24" i="83" s="1"/>
  <c r="P24" i="83" s="1"/>
  <c r="U24" i="83"/>
  <c r="T24" i="83"/>
  <c r="S24" i="83"/>
  <c r="R24" i="83"/>
  <c r="Q24" i="83"/>
  <c r="Y23" i="83"/>
  <c r="W23" i="83"/>
  <c r="V23" i="83"/>
  <c r="O23" i="83" s="1"/>
  <c r="P23" i="83" s="1"/>
  <c r="U23" i="83"/>
  <c r="T23" i="83"/>
  <c r="S23" i="83"/>
  <c r="R23" i="83"/>
  <c r="Q23" i="83"/>
  <c r="Y22" i="83"/>
  <c r="W22" i="83"/>
  <c r="V22" i="83"/>
  <c r="O22" i="83" s="1"/>
  <c r="U22" i="83"/>
  <c r="T22" i="83"/>
  <c r="S22" i="83"/>
  <c r="R22" i="83"/>
  <c r="Q22" i="83"/>
  <c r="P22" i="83"/>
  <c r="Y21" i="83"/>
  <c r="W21" i="83"/>
  <c r="V21" i="83"/>
  <c r="O21" i="83" s="1"/>
  <c r="U21" i="83"/>
  <c r="T21" i="83"/>
  <c r="S21" i="83"/>
  <c r="R21" i="83"/>
  <c r="Q21" i="83"/>
  <c r="P21" i="83"/>
  <c r="Y20" i="83"/>
  <c r="W20" i="83"/>
  <c r="V20" i="83"/>
  <c r="O20" i="83" s="1"/>
  <c r="U20" i="83"/>
  <c r="T20" i="83"/>
  <c r="S20" i="83"/>
  <c r="R20" i="83"/>
  <c r="Q20" i="83"/>
  <c r="P20" i="83"/>
  <c r="Y18" i="83"/>
  <c r="W18" i="83"/>
  <c r="V18" i="83"/>
  <c r="O18" i="83" s="1"/>
  <c r="P18" i="83" s="1"/>
  <c r="U18" i="83"/>
  <c r="T18" i="83"/>
  <c r="S18" i="83"/>
  <c r="R18" i="83"/>
  <c r="Q18" i="83"/>
  <c r="Y17" i="83"/>
  <c r="W17" i="83"/>
  <c r="V17" i="83"/>
  <c r="O17" i="83" s="1"/>
  <c r="P17" i="83" s="1"/>
  <c r="U17" i="83"/>
  <c r="T17" i="83"/>
  <c r="S17" i="83"/>
  <c r="R17" i="83"/>
  <c r="Q17" i="83"/>
  <c r="Y16" i="83"/>
  <c r="W16" i="83"/>
  <c r="V16" i="83"/>
  <c r="O16" i="83" s="1"/>
  <c r="U16" i="83"/>
  <c r="T16" i="83"/>
  <c r="S16" i="83"/>
  <c r="R16" i="83"/>
  <c r="Q16" i="83"/>
  <c r="P16" i="83"/>
  <c r="Y15" i="83"/>
  <c r="W15" i="83"/>
  <c r="V15" i="83"/>
  <c r="O15" i="83" s="1"/>
  <c r="P15" i="83" s="1"/>
  <c r="U15" i="83"/>
  <c r="T15" i="83"/>
  <c r="S15" i="83"/>
  <c r="R15" i="83"/>
  <c r="Q15" i="83"/>
  <c r="Y14" i="83"/>
  <c r="W14" i="83"/>
  <c r="V14" i="83"/>
  <c r="O14" i="83" s="1"/>
  <c r="P14" i="83" s="1"/>
  <c r="U14" i="83"/>
  <c r="T14" i="83"/>
  <c r="S14" i="83"/>
  <c r="R14" i="83"/>
  <c r="Q14" i="83"/>
  <c r="Y13" i="83"/>
  <c r="W13" i="83"/>
  <c r="V13" i="83"/>
  <c r="O13" i="83" s="1"/>
  <c r="U13" i="83"/>
  <c r="T13" i="83"/>
  <c r="S13" i="83"/>
  <c r="R13" i="83"/>
  <c r="Q13" i="83"/>
  <c r="P13" i="83"/>
  <c r="V12" i="83"/>
  <c r="U12" i="83"/>
  <c r="T12" i="83"/>
  <c r="S12" i="83"/>
  <c r="R12" i="83"/>
  <c r="Q12" i="83"/>
  <c r="V11" i="83"/>
  <c r="O11" i="83" s="1"/>
  <c r="U11" i="83"/>
  <c r="T11" i="83"/>
  <c r="S11" i="83"/>
  <c r="R11" i="83"/>
  <c r="Q11" i="83"/>
  <c r="P11" i="83"/>
  <c r="AF4" i="83"/>
  <c r="T19" i="83" s="1"/>
  <c r="AE4" i="83"/>
  <c r="AF3" i="83"/>
  <c r="AE3" i="83"/>
  <c r="AF2" i="83"/>
  <c r="R9" i="83" s="1"/>
  <c r="AE2" i="83"/>
  <c r="R10" i="83" s="1"/>
  <c r="AM1" i="83"/>
  <c r="AE5" i="83"/>
  <c r="AF1" i="83"/>
  <c r="U19" i="83" s="1"/>
  <c r="AE1" i="83"/>
  <c r="Q19" i="83" s="1"/>
  <c r="Y35" i="82"/>
  <c r="W35" i="82"/>
  <c r="V35" i="82"/>
  <c r="U35" i="82"/>
  <c r="T35" i="82"/>
  <c r="S35" i="82"/>
  <c r="R35" i="82"/>
  <c r="Q35" i="82"/>
  <c r="W34" i="82"/>
  <c r="V34" i="82"/>
  <c r="O34" i="82" s="1"/>
  <c r="P34" i="82" s="1"/>
  <c r="U34" i="82"/>
  <c r="T34" i="82"/>
  <c r="S34" i="82"/>
  <c r="R34" i="82"/>
  <c r="Q34" i="82"/>
  <c r="Y33" i="82"/>
  <c r="W33" i="82"/>
  <c r="V33" i="82"/>
  <c r="O33" i="82" s="1"/>
  <c r="U33" i="82"/>
  <c r="T33" i="82"/>
  <c r="S33" i="82"/>
  <c r="R33" i="82"/>
  <c r="Q33" i="82"/>
  <c r="P33" i="82"/>
  <c r="Y32" i="82"/>
  <c r="W32" i="82"/>
  <c r="V32" i="82"/>
  <c r="O32" i="82" s="1"/>
  <c r="U32" i="82"/>
  <c r="T32" i="82"/>
  <c r="S32" i="82"/>
  <c r="R32" i="82"/>
  <c r="Q32" i="82"/>
  <c r="P32" i="82"/>
  <c r="Y31" i="82"/>
  <c r="W31" i="82"/>
  <c r="V31" i="82"/>
  <c r="O31" i="82" s="1"/>
  <c r="U31" i="82"/>
  <c r="T31" i="82"/>
  <c r="S31" i="82"/>
  <c r="R31" i="82"/>
  <c r="Q31" i="82"/>
  <c r="P31" i="82"/>
  <c r="Y30" i="82"/>
  <c r="W30" i="82"/>
  <c r="V30" i="82"/>
  <c r="O30" i="82" s="1"/>
  <c r="P30" i="82" s="1"/>
  <c r="U30" i="82"/>
  <c r="T30" i="82"/>
  <c r="S30" i="82"/>
  <c r="R30" i="82"/>
  <c r="Q30" i="82"/>
  <c r="Y29" i="82"/>
  <c r="W29" i="82"/>
  <c r="V29" i="82"/>
  <c r="O29" i="82" s="1"/>
  <c r="P29" i="82" s="1"/>
  <c r="U29" i="82"/>
  <c r="T29" i="82"/>
  <c r="S29" i="82"/>
  <c r="R29" i="82"/>
  <c r="Q29" i="82"/>
  <c r="Y28" i="82"/>
  <c r="W28" i="82"/>
  <c r="V28" i="82"/>
  <c r="O28" i="82" s="1"/>
  <c r="U28" i="82"/>
  <c r="T28" i="82"/>
  <c r="S28" i="82"/>
  <c r="R28" i="82"/>
  <c r="Q28" i="82"/>
  <c r="P28" i="82"/>
  <c r="Y27" i="82"/>
  <c r="W27" i="82"/>
  <c r="V27" i="82"/>
  <c r="O27" i="82" s="1"/>
  <c r="P27" i="82" s="1"/>
  <c r="U27" i="82"/>
  <c r="T27" i="82"/>
  <c r="S27" i="82"/>
  <c r="R27" i="82"/>
  <c r="Q27" i="82"/>
  <c r="Y26" i="82"/>
  <c r="W26" i="82"/>
  <c r="V26" i="82"/>
  <c r="O26" i="82" s="1"/>
  <c r="P26" i="82" s="1"/>
  <c r="U26" i="82"/>
  <c r="T26" i="82"/>
  <c r="S26" i="82"/>
  <c r="R26" i="82"/>
  <c r="Q26" i="82"/>
  <c r="Y25" i="82"/>
  <c r="W25" i="82"/>
  <c r="V25" i="82"/>
  <c r="O25" i="82" s="1"/>
  <c r="U25" i="82"/>
  <c r="T25" i="82"/>
  <c r="S25" i="82"/>
  <c r="R25" i="82"/>
  <c r="Q25" i="82"/>
  <c r="P25" i="82"/>
  <c r="Y24" i="82"/>
  <c r="W24" i="82"/>
  <c r="V24" i="82"/>
  <c r="O24" i="82" s="1"/>
  <c r="U24" i="82"/>
  <c r="T24" i="82"/>
  <c r="S24" i="82"/>
  <c r="R24" i="82"/>
  <c r="Q24" i="82"/>
  <c r="P24" i="82"/>
  <c r="Y23" i="82"/>
  <c r="W23" i="82"/>
  <c r="V23" i="82"/>
  <c r="O23" i="82" s="1"/>
  <c r="U23" i="82"/>
  <c r="T23" i="82"/>
  <c r="S23" i="82"/>
  <c r="R23" i="82"/>
  <c r="Q23" i="82"/>
  <c r="P23" i="82"/>
  <c r="Y22" i="82"/>
  <c r="W22" i="82"/>
  <c r="V22" i="82"/>
  <c r="O22" i="82" s="1"/>
  <c r="P22" i="82" s="1"/>
  <c r="U22" i="82"/>
  <c r="T22" i="82"/>
  <c r="S22" i="82"/>
  <c r="R22" i="82"/>
  <c r="Q22" i="82"/>
  <c r="Y21" i="82"/>
  <c r="W21" i="82"/>
  <c r="V21" i="82"/>
  <c r="O21" i="82" s="1"/>
  <c r="P21" i="82" s="1"/>
  <c r="U21" i="82"/>
  <c r="T21" i="82"/>
  <c r="S21" i="82"/>
  <c r="R21" i="82"/>
  <c r="Q21" i="82"/>
  <c r="Y20" i="82"/>
  <c r="W20" i="82"/>
  <c r="V20" i="82"/>
  <c r="O20" i="82" s="1"/>
  <c r="U20" i="82"/>
  <c r="T20" i="82"/>
  <c r="S20" i="82"/>
  <c r="R20" i="82"/>
  <c r="Q20" i="82"/>
  <c r="P20" i="82"/>
  <c r="Y19" i="82"/>
  <c r="W19" i="82"/>
  <c r="V19" i="82"/>
  <c r="O19" i="82" s="1"/>
  <c r="P19" i="82" s="1"/>
  <c r="U19" i="82"/>
  <c r="T19" i="82"/>
  <c r="S19" i="82"/>
  <c r="R19" i="82"/>
  <c r="Q19" i="82"/>
  <c r="Y18" i="82"/>
  <c r="W18" i="82"/>
  <c r="V18" i="82"/>
  <c r="O18" i="82" s="1"/>
  <c r="P18" i="82" s="1"/>
  <c r="U18" i="82"/>
  <c r="T18" i="82"/>
  <c r="S18" i="82"/>
  <c r="R18" i="82"/>
  <c r="Q18" i="82"/>
  <c r="Y16" i="82"/>
  <c r="W16" i="82"/>
  <c r="V16" i="82"/>
  <c r="O16" i="82" s="1"/>
  <c r="U16" i="82"/>
  <c r="T16" i="82"/>
  <c r="S16" i="82"/>
  <c r="R16" i="82"/>
  <c r="Q16" i="82"/>
  <c r="P16" i="82"/>
  <c r="Y15" i="82"/>
  <c r="W15" i="82"/>
  <c r="V15" i="82"/>
  <c r="O15" i="82" s="1"/>
  <c r="U15" i="82"/>
  <c r="T15" i="82"/>
  <c r="S15" i="82"/>
  <c r="R15" i="82"/>
  <c r="Q15" i="82"/>
  <c r="P15" i="82"/>
  <c r="Y14" i="82"/>
  <c r="W14" i="82"/>
  <c r="V14" i="82"/>
  <c r="O14" i="82" s="1"/>
  <c r="U14" i="82"/>
  <c r="T14" i="82"/>
  <c r="S14" i="82"/>
  <c r="R14" i="82"/>
  <c r="Q14" i="82"/>
  <c r="P14" i="82"/>
  <c r="Y13" i="82"/>
  <c r="W13" i="82"/>
  <c r="V13" i="82"/>
  <c r="O13" i="82" s="1"/>
  <c r="P13" i="82" s="1"/>
  <c r="U13" i="82"/>
  <c r="T13" i="82"/>
  <c r="S13" i="82"/>
  <c r="R13" i="82"/>
  <c r="Q13" i="82"/>
  <c r="V12" i="82"/>
  <c r="U12" i="82"/>
  <c r="T12" i="82"/>
  <c r="S12" i="82"/>
  <c r="R12" i="82"/>
  <c r="Q12" i="82"/>
  <c r="V11" i="82"/>
  <c r="O11" i="82" s="1"/>
  <c r="U11" i="82"/>
  <c r="T11" i="82"/>
  <c r="S11" i="82"/>
  <c r="R11" i="82"/>
  <c r="Q11" i="82"/>
  <c r="P11" i="82"/>
  <c r="AF4" i="82"/>
  <c r="T17" i="82" s="1"/>
  <c r="AE4" i="82"/>
  <c r="T10" i="82" s="1"/>
  <c r="AF3" i="82"/>
  <c r="AE3" i="82"/>
  <c r="S10" i="82" s="1"/>
  <c r="AF2" i="82"/>
  <c r="R9" i="82" s="1"/>
  <c r="AE2" i="82"/>
  <c r="R10" i="82" s="1"/>
  <c r="AM1" i="82"/>
  <c r="AE5" i="82"/>
  <c r="AF1" i="82"/>
  <c r="Y17" i="82" s="1"/>
  <c r="AE1" i="82"/>
  <c r="Q17" i="82" s="1"/>
  <c r="Y35" i="81"/>
  <c r="W35" i="81"/>
  <c r="V35" i="81"/>
  <c r="U35" i="81"/>
  <c r="T35" i="81"/>
  <c r="S35" i="81"/>
  <c r="R35" i="81"/>
  <c r="Q35" i="81"/>
  <c r="W34" i="81"/>
  <c r="V34" i="81"/>
  <c r="O34" i="81" s="1"/>
  <c r="U34" i="81"/>
  <c r="T34" i="81"/>
  <c r="S34" i="81"/>
  <c r="R34" i="81"/>
  <c r="Q34" i="81"/>
  <c r="P34" i="81"/>
  <c r="Y33" i="81"/>
  <c r="W33" i="81"/>
  <c r="V33" i="81"/>
  <c r="O33" i="81" s="1"/>
  <c r="P33" i="81" s="1"/>
  <c r="U33" i="81"/>
  <c r="T33" i="81"/>
  <c r="S33" i="81"/>
  <c r="R33" i="81"/>
  <c r="Q33" i="81"/>
  <c r="Y32" i="81"/>
  <c r="W32" i="81"/>
  <c r="V32" i="81"/>
  <c r="O32" i="81" s="1"/>
  <c r="P32" i="81" s="1"/>
  <c r="U32" i="81"/>
  <c r="T32" i="81"/>
  <c r="S32" i="81"/>
  <c r="R32" i="81"/>
  <c r="Q32" i="81"/>
  <c r="Y31" i="81"/>
  <c r="W31" i="81"/>
  <c r="V31" i="81"/>
  <c r="O31" i="81" s="1"/>
  <c r="U31" i="81"/>
  <c r="T31" i="81"/>
  <c r="S31" i="81"/>
  <c r="R31" i="81"/>
  <c r="Q31" i="81"/>
  <c r="P31" i="81"/>
  <c r="Y30" i="81"/>
  <c r="W30" i="81"/>
  <c r="V30" i="81"/>
  <c r="O30" i="81" s="1"/>
  <c r="P30" i="81" s="1"/>
  <c r="U30" i="81"/>
  <c r="T30" i="81"/>
  <c r="S30" i="81"/>
  <c r="R30" i="81"/>
  <c r="Q30" i="81"/>
  <c r="Y29" i="81"/>
  <c r="W29" i="81"/>
  <c r="V29" i="81"/>
  <c r="O29" i="81" s="1"/>
  <c r="P29" i="81" s="1"/>
  <c r="U29" i="81"/>
  <c r="T29" i="81"/>
  <c r="S29" i="81"/>
  <c r="R29" i="81"/>
  <c r="Q29" i="81"/>
  <c r="Y28" i="81"/>
  <c r="W28" i="81"/>
  <c r="V28" i="81"/>
  <c r="O28" i="81" s="1"/>
  <c r="U28" i="81"/>
  <c r="T28" i="81"/>
  <c r="S28" i="81"/>
  <c r="R28" i="81"/>
  <c r="Q28" i="81"/>
  <c r="P28" i="81"/>
  <c r="Y27" i="81"/>
  <c r="W27" i="81"/>
  <c r="V27" i="81"/>
  <c r="O27" i="81" s="1"/>
  <c r="U27" i="81"/>
  <c r="T27" i="81"/>
  <c r="S27" i="81"/>
  <c r="R27" i="81"/>
  <c r="Q27" i="81"/>
  <c r="P27" i="81"/>
  <c r="Y26" i="81"/>
  <c r="W26" i="81"/>
  <c r="V26" i="81"/>
  <c r="O26" i="81" s="1"/>
  <c r="U26" i="81"/>
  <c r="T26" i="81"/>
  <c r="S26" i="81"/>
  <c r="R26" i="81"/>
  <c r="Q26" i="81"/>
  <c r="P26" i="81"/>
  <c r="Y25" i="81"/>
  <c r="W25" i="81"/>
  <c r="V25" i="81"/>
  <c r="O25" i="81" s="1"/>
  <c r="P25" i="81" s="1"/>
  <c r="U25" i="81"/>
  <c r="T25" i="81"/>
  <c r="S25" i="81"/>
  <c r="R25" i="81"/>
  <c r="Q25" i="81"/>
  <c r="Y24" i="81"/>
  <c r="W24" i="81"/>
  <c r="V24" i="81"/>
  <c r="O24" i="81" s="1"/>
  <c r="P24" i="81" s="1"/>
  <c r="U24" i="81"/>
  <c r="T24" i="81"/>
  <c r="S24" i="81"/>
  <c r="R24" i="81"/>
  <c r="Q24" i="81"/>
  <c r="Y23" i="81"/>
  <c r="W23" i="81"/>
  <c r="V23" i="81"/>
  <c r="O23" i="81" s="1"/>
  <c r="U23" i="81"/>
  <c r="T23" i="81"/>
  <c r="S23" i="81"/>
  <c r="R23" i="81"/>
  <c r="Q23" i="81"/>
  <c r="P23" i="81"/>
  <c r="Y22" i="81"/>
  <c r="W22" i="81"/>
  <c r="V22" i="81"/>
  <c r="O22" i="81" s="1"/>
  <c r="P22" i="81" s="1"/>
  <c r="U22" i="81"/>
  <c r="T22" i="81"/>
  <c r="S22" i="81"/>
  <c r="R22" i="81"/>
  <c r="Q22" i="81"/>
  <c r="Y21" i="81"/>
  <c r="W21" i="81"/>
  <c r="V21" i="81"/>
  <c r="O21" i="81" s="1"/>
  <c r="P21" i="81" s="1"/>
  <c r="U21" i="81"/>
  <c r="T21" i="81"/>
  <c r="S21" i="81"/>
  <c r="R21" i="81"/>
  <c r="Q21" i="81"/>
  <c r="Y20" i="81"/>
  <c r="W20" i="81"/>
  <c r="V20" i="81"/>
  <c r="O20" i="81" s="1"/>
  <c r="U20" i="81"/>
  <c r="T20" i="81"/>
  <c r="S20" i="81"/>
  <c r="R20" i="81"/>
  <c r="Q20" i="81"/>
  <c r="P20" i="81"/>
  <c r="Y19" i="81"/>
  <c r="W19" i="81"/>
  <c r="V19" i="81"/>
  <c r="O19" i="81" s="1"/>
  <c r="U19" i="81"/>
  <c r="T19" i="81"/>
  <c r="S19" i="81"/>
  <c r="R19" i="81"/>
  <c r="Q19" i="81"/>
  <c r="P19" i="81"/>
  <c r="Y18" i="81"/>
  <c r="W18" i="81"/>
  <c r="V18" i="81"/>
  <c r="O18" i="81" s="1"/>
  <c r="U18" i="81"/>
  <c r="T18" i="81"/>
  <c r="S18" i="81"/>
  <c r="R18" i="81"/>
  <c r="Q18" i="81"/>
  <c r="P18" i="81"/>
  <c r="Y16" i="81"/>
  <c r="W16" i="81"/>
  <c r="V16" i="81"/>
  <c r="O16" i="81" s="1"/>
  <c r="P16" i="81" s="1"/>
  <c r="U16" i="81"/>
  <c r="T16" i="81"/>
  <c r="S16" i="81"/>
  <c r="R16" i="81"/>
  <c r="Q16" i="81"/>
  <c r="Y15" i="81"/>
  <c r="W15" i="81"/>
  <c r="V15" i="81"/>
  <c r="O15" i="81" s="1"/>
  <c r="P15" i="81" s="1"/>
  <c r="U15" i="81"/>
  <c r="T15" i="81"/>
  <c r="S15" i="81"/>
  <c r="R15" i="81"/>
  <c r="Q15" i="81"/>
  <c r="Y14" i="81"/>
  <c r="W14" i="81"/>
  <c r="V14" i="81"/>
  <c r="O14" i="81" s="1"/>
  <c r="P14" i="81" s="1"/>
  <c r="U14" i="81"/>
  <c r="T14" i="81"/>
  <c r="S14" i="81"/>
  <c r="R14" i="81"/>
  <c r="Q14" i="81"/>
  <c r="Y13" i="81"/>
  <c r="W13" i="81"/>
  <c r="V13" i="81"/>
  <c r="O13" i="81" s="1"/>
  <c r="P13" i="81" s="1"/>
  <c r="U13" i="81"/>
  <c r="T13" i="81"/>
  <c r="S13" i="81"/>
  <c r="R13" i="81"/>
  <c r="Q13" i="81"/>
  <c r="V12" i="81"/>
  <c r="U12" i="81"/>
  <c r="T12" i="81"/>
  <c r="S12" i="81"/>
  <c r="R12" i="81"/>
  <c r="Q12" i="81"/>
  <c r="V11" i="81"/>
  <c r="O11" i="81" s="1"/>
  <c r="P11" i="81" s="1"/>
  <c r="U11" i="81"/>
  <c r="T11" i="81"/>
  <c r="S11" i="81"/>
  <c r="R11" i="81"/>
  <c r="Q11" i="81"/>
  <c r="V10" i="81"/>
  <c r="U10" i="81"/>
  <c r="T10" i="81"/>
  <c r="S10" i="81"/>
  <c r="R10" i="81"/>
  <c r="Q10" i="81"/>
  <c r="AF4" i="81"/>
  <c r="T17" i="81" s="1"/>
  <c r="AE4" i="81"/>
  <c r="AF3" i="81"/>
  <c r="AE3" i="81"/>
  <c r="S9" i="81" s="1"/>
  <c r="AF2" i="81"/>
  <c r="R17" i="81" s="1"/>
  <c r="AE2" i="81"/>
  <c r="AM1" i="81"/>
  <c r="AF1" i="81"/>
  <c r="U17" i="81" s="1"/>
  <c r="AE1" i="81"/>
  <c r="Q17" i="81" s="1"/>
  <c r="Y35" i="80"/>
  <c r="W35" i="80"/>
  <c r="V35" i="80"/>
  <c r="U35" i="80"/>
  <c r="T35" i="80"/>
  <c r="S35" i="80"/>
  <c r="R35" i="80"/>
  <c r="Q35" i="80"/>
  <c r="W34" i="80"/>
  <c r="V34" i="80"/>
  <c r="O34" i="80" s="1"/>
  <c r="U34" i="80"/>
  <c r="T34" i="80"/>
  <c r="S34" i="80"/>
  <c r="R34" i="80"/>
  <c r="Q34" i="80"/>
  <c r="P34" i="80"/>
  <c r="Y33" i="80"/>
  <c r="W33" i="80"/>
  <c r="V33" i="80"/>
  <c r="O33" i="80" s="1"/>
  <c r="U33" i="80"/>
  <c r="T33" i="80"/>
  <c r="S33" i="80"/>
  <c r="R33" i="80"/>
  <c r="Q33" i="80"/>
  <c r="P33" i="80"/>
  <c r="Y32" i="80"/>
  <c r="W32" i="80"/>
  <c r="V32" i="80"/>
  <c r="O32" i="80" s="1"/>
  <c r="P32" i="80" s="1"/>
  <c r="U32" i="80"/>
  <c r="T32" i="80"/>
  <c r="S32" i="80"/>
  <c r="R32" i="80"/>
  <c r="Q32" i="80"/>
  <c r="Y31" i="80"/>
  <c r="W31" i="80"/>
  <c r="V31" i="80"/>
  <c r="O31" i="80" s="1"/>
  <c r="P31" i="80" s="1"/>
  <c r="U31" i="80"/>
  <c r="T31" i="80"/>
  <c r="S31" i="80"/>
  <c r="R31" i="80"/>
  <c r="Q31" i="80"/>
  <c r="Y30" i="80"/>
  <c r="W30" i="80"/>
  <c r="V30" i="80"/>
  <c r="O30" i="80" s="1"/>
  <c r="U30" i="80"/>
  <c r="T30" i="80"/>
  <c r="S30" i="80"/>
  <c r="R30" i="80"/>
  <c r="Q30" i="80"/>
  <c r="P30" i="80"/>
  <c r="Y29" i="80"/>
  <c r="W29" i="80"/>
  <c r="V29" i="80"/>
  <c r="O29" i="80" s="1"/>
  <c r="P29" i="80" s="1"/>
  <c r="U29" i="80"/>
  <c r="T29" i="80"/>
  <c r="S29" i="80"/>
  <c r="R29" i="80"/>
  <c r="Q29" i="80"/>
  <c r="Y28" i="80"/>
  <c r="W28" i="80"/>
  <c r="V28" i="80"/>
  <c r="O28" i="80" s="1"/>
  <c r="P28" i="80" s="1"/>
  <c r="U28" i="80"/>
  <c r="T28" i="80"/>
  <c r="S28" i="80"/>
  <c r="R28" i="80"/>
  <c r="Q28" i="80"/>
  <c r="Y27" i="80"/>
  <c r="W27" i="80"/>
  <c r="V27" i="80"/>
  <c r="O27" i="80" s="1"/>
  <c r="U27" i="80"/>
  <c r="T27" i="80"/>
  <c r="S27" i="80"/>
  <c r="R27" i="80"/>
  <c r="Q27" i="80"/>
  <c r="P27" i="80"/>
  <c r="Y26" i="80"/>
  <c r="W26" i="80"/>
  <c r="V26" i="80"/>
  <c r="O26" i="80" s="1"/>
  <c r="U26" i="80"/>
  <c r="T26" i="80"/>
  <c r="S26" i="80"/>
  <c r="R26" i="80"/>
  <c r="Q26" i="80"/>
  <c r="P26" i="80"/>
  <c r="Y25" i="80"/>
  <c r="W25" i="80"/>
  <c r="V25" i="80"/>
  <c r="O25" i="80" s="1"/>
  <c r="P25" i="80" s="1"/>
  <c r="U25" i="80"/>
  <c r="T25" i="80"/>
  <c r="S25" i="80"/>
  <c r="R25" i="80"/>
  <c r="Q25" i="80"/>
  <c r="Y24" i="80"/>
  <c r="W24" i="80"/>
  <c r="V24" i="80"/>
  <c r="O24" i="80" s="1"/>
  <c r="P24" i="80" s="1"/>
  <c r="U24" i="80"/>
  <c r="T24" i="80"/>
  <c r="S24" i="80"/>
  <c r="R24" i="80"/>
  <c r="Q24" i="80"/>
  <c r="Y23" i="80"/>
  <c r="W23" i="80"/>
  <c r="V23" i="80"/>
  <c r="O23" i="80" s="1"/>
  <c r="P23" i="80" s="1"/>
  <c r="U23" i="80"/>
  <c r="T23" i="80"/>
  <c r="S23" i="80"/>
  <c r="R23" i="80"/>
  <c r="Q23" i="80"/>
  <c r="Y22" i="80"/>
  <c r="W22" i="80"/>
  <c r="V22" i="80"/>
  <c r="O22" i="80" s="1"/>
  <c r="P22" i="80" s="1"/>
  <c r="U22" i="80"/>
  <c r="T22" i="80"/>
  <c r="S22" i="80"/>
  <c r="R22" i="80"/>
  <c r="Q22" i="80"/>
  <c r="Y21" i="80"/>
  <c r="W21" i="80"/>
  <c r="V21" i="80"/>
  <c r="O21" i="80" s="1"/>
  <c r="P21" i="80" s="1"/>
  <c r="U21" i="80"/>
  <c r="T21" i="80"/>
  <c r="S21" i="80"/>
  <c r="R21" i="80"/>
  <c r="Q21" i="80"/>
  <c r="Y20" i="80"/>
  <c r="W20" i="80"/>
  <c r="V20" i="80"/>
  <c r="O20" i="80" s="1"/>
  <c r="P20" i="80" s="1"/>
  <c r="U20" i="80"/>
  <c r="T20" i="80"/>
  <c r="S20" i="80"/>
  <c r="R20" i="80"/>
  <c r="Q20" i="80"/>
  <c r="Y19" i="80"/>
  <c r="W19" i="80"/>
  <c r="V19" i="80"/>
  <c r="O19" i="80" s="1"/>
  <c r="P19" i="80" s="1"/>
  <c r="U19" i="80"/>
  <c r="T19" i="80"/>
  <c r="S19" i="80"/>
  <c r="R19" i="80"/>
  <c r="Q19" i="80"/>
  <c r="Y18" i="80"/>
  <c r="W18" i="80"/>
  <c r="V18" i="80"/>
  <c r="O18" i="80" s="1"/>
  <c r="P18" i="80" s="1"/>
  <c r="U18" i="80"/>
  <c r="T18" i="80"/>
  <c r="S18" i="80"/>
  <c r="R18" i="80"/>
  <c r="Q18" i="80"/>
  <c r="Y17" i="80"/>
  <c r="W17" i="80"/>
  <c r="V17" i="80"/>
  <c r="O17" i="80" s="1"/>
  <c r="P17" i="80" s="1"/>
  <c r="U17" i="80"/>
  <c r="T17" i="80"/>
  <c r="S17" i="80"/>
  <c r="R17" i="80"/>
  <c r="Q17" i="80"/>
  <c r="Y15" i="80"/>
  <c r="W15" i="80"/>
  <c r="V15" i="80"/>
  <c r="O15" i="80" s="1"/>
  <c r="P15" i="80" s="1"/>
  <c r="U15" i="80"/>
  <c r="T15" i="80"/>
  <c r="S15" i="80"/>
  <c r="R15" i="80"/>
  <c r="Q15" i="80"/>
  <c r="Y14" i="80"/>
  <c r="W14" i="80"/>
  <c r="V14" i="80"/>
  <c r="O14" i="80" s="1"/>
  <c r="P14" i="80" s="1"/>
  <c r="U14" i="80"/>
  <c r="T14" i="80"/>
  <c r="S14" i="80"/>
  <c r="R14" i="80"/>
  <c r="Q14" i="80"/>
  <c r="Y13" i="80"/>
  <c r="W13" i="80"/>
  <c r="V13" i="80"/>
  <c r="O13" i="80" s="1"/>
  <c r="P13" i="80" s="1"/>
  <c r="U13" i="80"/>
  <c r="T13" i="80"/>
  <c r="S13" i="80"/>
  <c r="R13" i="80"/>
  <c r="Q13" i="80"/>
  <c r="V12" i="80"/>
  <c r="U12" i="80"/>
  <c r="T12" i="80"/>
  <c r="S12" i="80"/>
  <c r="R12" i="80"/>
  <c r="Q12" i="80"/>
  <c r="V11" i="80"/>
  <c r="O11" i="80" s="1"/>
  <c r="P11" i="80" s="1"/>
  <c r="U11" i="80"/>
  <c r="T11" i="80"/>
  <c r="S11" i="80"/>
  <c r="R11" i="80"/>
  <c r="Q11" i="80"/>
  <c r="V10" i="80"/>
  <c r="U10" i="80"/>
  <c r="T10" i="80"/>
  <c r="S10" i="80"/>
  <c r="R10" i="80"/>
  <c r="Q10" i="80"/>
  <c r="AF4" i="80"/>
  <c r="T16" i="80" s="1"/>
  <c r="AE4" i="80"/>
  <c r="AF3" i="80"/>
  <c r="AE3" i="80"/>
  <c r="S9" i="80" s="1"/>
  <c r="AF2" i="80"/>
  <c r="R16" i="80" s="1"/>
  <c r="AE2" i="80"/>
  <c r="AM1" i="80"/>
  <c r="AF1" i="80"/>
  <c r="U9" i="80" s="1"/>
  <c r="AE1" i="80"/>
  <c r="Q9" i="80" s="1"/>
  <c r="Y35" i="79"/>
  <c r="W35" i="79"/>
  <c r="V35" i="79"/>
  <c r="U35" i="79"/>
  <c r="T35" i="79"/>
  <c r="S35" i="79"/>
  <c r="R35" i="79"/>
  <c r="Q35" i="79"/>
  <c r="W34" i="79"/>
  <c r="V34" i="79"/>
  <c r="O34" i="79" s="1"/>
  <c r="P34" i="79" s="1"/>
  <c r="U34" i="79"/>
  <c r="T34" i="79"/>
  <c r="S34" i="79"/>
  <c r="R34" i="79"/>
  <c r="Q34" i="79"/>
  <c r="Y33" i="79"/>
  <c r="W33" i="79"/>
  <c r="V33" i="79"/>
  <c r="O33" i="79" s="1"/>
  <c r="P33" i="79" s="1"/>
  <c r="U33" i="79"/>
  <c r="T33" i="79"/>
  <c r="S33" i="79"/>
  <c r="R33" i="79"/>
  <c r="Q33" i="79"/>
  <c r="Y32" i="79"/>
  <c r="W32" i="79"/>
  <c r="V32" i="79"/>
  <c r="O32" i="79" s="1"/>
  <c r="P32" i="79" s="1"/>
  <c r="U32" i="79"/>
  <c r="T32" i="79"/>
  <c r="S32" i="79"/>
  <c r="R32" i="79"/>
  <c r="Q32" i="79"/>
  <c r="Y31" i="79"/>
  <c r="W31" i="79"/>
  <c r="V31" i="79"/>
  <c r="O31" i="79" s="1"/>
  <c r="P31" i="79" s="1"/>
  <c r="U31" i="79"/>
  <c r="T31" i="79"/>
  <c r="S31" i="79"/>
  <c r="R31" i="79"/>
  <c r="Q31" i="79"/>
  <c r="Y30" i="79"/>
  <c r="W30" i="79"/>
  <c r="V30" i="79"/>
  <c r="O30" i="79" s="1"/>
  <c r="P30" i="79" s="1"/>
  <c r="U30" i="79"/>
  <c r="T30" i="79"/>
  <c r="S30" i="79"/>
  <c r="R30" i="79"/>
  <c r="Q30" i="79"/>
  <c r="Y29" i="79"/>
  <c r="W29" i="79"/>
  <c r="V29" i="79"/>
  <c r="O29" i="79" s="1"/>
  <c r="P29" i="79" s="1"/>
  <c r="U29" i="79"/>
  <c r="T29" i="79"/>
  <c r="S29" i="79"/>
  <c r="R29" i="79"/>
  <c r="Q29" i="79"/>
  <c r="Y28" i="79"/>
  <c r="W28" i="79"/>
  <c r="V28" i="79"/>
  <c r="O28" i="79" s="1"/>
  <c r="P28" i="79" s="1"/>
  <c r="U28" i="79"/>
  <c r="T28" i="79"/>
  <c r="S28" i="79"/>
  <c r="R28" i="79"/>
  <c r="Q28" i="79"/>
  <c r="Y27" i="79"/>
  <c r="W27" i="79"/>
  <c r="V27" i="79"/>
  <c r="O27" i="79" s="1"/>
  <c r="P27" i="79" s="1"/>
  <c r="U27" i="79"/>
  <c r="T27" i="79"/>
  <c r="S27" i="79"/>
  <c r="R27" i="79"/>
  <c r="Q27" i="79"/>
  <c r="Y26" i="79"/>
  <c r="W26" i="79"/>
  <c r="V26" i="79"/>
  <c r="O26" i="79" s="1"/>
  <c r="P26" i="79" s="1"/>
  <c r="U26" i="79"/>
  <c r="T26" i="79"/>
  <c r="S26" i="79"/>
  <c r="R26" i="79"/>
  <c r="Q26" i="79"/>
  <c r="Y25" i="79"/>
  <c r="W25" i="79"/>
  <c r="V25" i="79"/>
  <c r="O25" i="79" s="1"/>
  <c r="P25" i="79" s="1"/>
  <c r="U25" i="79"/>
  <c r="T25" i="79"/>
  <c r="S25" i="79"/>
  <c r="R25" i="79"/>
  <c r="Q25" i="79"/>
  <c r="Y24" i="79"/>
  <c r="W24" i="79"/>
  <c r="V24" i="79"/>
  <c r="O24" i="79" s="1"/>
  <c r="P24" i="79" s="1"/>
  <c r="U24" i="79"/>
  <c r="T24" i="79"/>
  <c r="S24" i="79"/>
  <c r="R24" i="79"/>
  <c r="Q24" i="79"/>
  <c r="Y23" i="79"/>
  <c r="W23" i="79"/>
  <c r="V23" i="79"/>
  <c r="O23" i="79" s="1"/>
  <c r="P23" i="79" s="1"/>
  <c r="U23" i="79"/>
  <c r="T23" i="79"/>
  <c r="S23" i="79"/>
  <c r="R23" i="79"/>
  <c r="Q23" i="79"/>
  <c r="Y22" i="79"/>
  <c r="W22" i="79"/>
  <c r="V22" i="79"/>
  <c r="O22" i="79" s="1"/>
  <c r="P22" i="79" s="1"/>
  <c r="U22" i="79"/>
  <c r="T22" i="79"/>
  <c r="S22" i="79"/>
  <c r="R22" i="79"/>
  <c r="Q22" i="79"/>
  <c r="Y21" i="79"/>
  <c r="W21" i="79"/>
  <c r="V21" i="79"/>
  <c r="O21" i="79" s="1"/>
  <c r="P21" i="79" s="1"/>
  <c r="U21" i="79"/>
  <c r="T21" i="79"/>
  <c r="S21" i="79"/>
  <c r="R21" i="79"/>
  <c r="Q21" i="79"/>
  <c r="Y20" i="79"/>
  <c r="W20" i="79"/>
  <c r="V20" i="79"/>
  <c r="O20" i="79" s="1"/>
  <c r="P20" i="79" s="1"/>
  <c r="U20" i="79"/>
  <c r="T20" i="79"/>
  <c r="S20" i="79"/>
  <c r="R20" i="79"/>
  <c r="Q20" i="79"/>
  <c r="Y19" i="79"/>
  <c r="W19" i="79"/>
  <c r="V19" i="79"/>
  <c r="O19" i="79" s="1"/>
  <c r="P19" i="79" s="1"/>
  <c r="U19" i="79"/>
  <c r="T19" i="79"/>
  <c r="S19" i="79"/>
  <c r="R19" i="79"/>
  <c r="Q19" i="79"/>
  <c r="Y18" i="79"/>
  <c r="W18" i="79"/>
  <c r="V18" i="79"/>
  <c r="O18" i="79" s="1"/>
  <c r="P18" i="79" s="1"/>
  <c r="U18" i="79"/>
  <c r="T18" i="79"/>
  <c r="S18" i="79"/>
  <c r="R18" i="79"/>
  <c r="Q18" i="79"/>
  <c r="Y17" i="79"/>
  <c r="W17" i="79"/>
  <c r="V17" i="79"/>
  <c r="O17" i="79" s="1"/>
  <c r="P17" i="79" s="1"/>
  <c r="U17" i="79"/>
  <c r="T17" i="79"/>
  <c r="S17" i="79"/>
  <c r="R17" i="79"/>
  <c r="Q17" i="79"/>
  <c r="Y16" i="79"/>
  <c r="W16" i="79"/>
  <c r="V16" i="79"/>
  <c r="O16" i="79" s="1"/>
  <c r="P16" i="79" s="1"/>
  <c r="U16" i="79"/>
  <c r="T16" i="79"/>
  <c r="S16" i="79"/>
  <c r="R16" i="79"/>
  <c r="Q16" i="79"/>
  <c r="Y14" i="79"/>
  <c r="W14" i="79"/>
  <c r="V14" i="79"/>
  <c r="O14" i="79" s="1"/>
  <c r="P14" i="79" s="1"/>
  <c r="U14" i="79"/>
  <c r="T14" i="79"/>
  <c r="S14" i="79"/>
  <c r="R14" i="79"/>
  <c r="Q14" i="79"/>
  <c r="Y13" i="79"/>
  <c r="W13" i="79"/>
  <c r="V13" i="79"/>
  <c r="O13" i="79" s="1"/>
  <c r="P13" i="79" s="1"/>
  <c r="U13" i="79"/>
  <c r="T13" i="79"/>
  <c r="S13" i="79"/>
  <c r="R13" i="79"/>
  <c r="Q13" i="79"/>
  <c r="V12" i="79"/>
  <c r="U12" i="79"/>
  <c r="T12" i="79"/>
  <c r="S12" i="79"/>
  <c r="R12" i="79"/>
  <c r="Q12" i="79"/>
  <c r="V11" i="79"/>
  <c r="O11" i="79" s="1"/>
  <c r="P11" i="79" s="1"/>
  <c r="U11" i="79"/>
  <c r="T11" i="79"/>
  <c r="S11" i="79"/>
  <c r="R11" i="79"/>
  <c r="Q11" i="79"/>
  <c r="V10" i="79"/>
  <c r="U10" i="79"/>
  <c r="T10" i="79"/>
  <c r="S10" i="79"/>
  <c r="R10" i="79"/>
  <c r="Q10" i="79"/>
  <c r="AF4" i="79"/>
  <c r="T15" i="79" s="1"/>
  <c r="AE4" i="79"/>
  <c r="T9" i="79" s="1"/>
  <c r="AF3" i="79"/>
  <c r="S9" i="79" s="1"/>
  <c r="AE3" i="79"/>
  <c r="AF2" i="79"/>
  <c r="AE2" i="79"/>
  <c r="R15" i="79" s="1"/>
  <c r="AM1" i="79"/>
  <c r="AE5" i="79"/>
  <c r="AF1" i="79"/>
  <c r="U9" i="79" s="1"/>
  <c r="AE1" i="79"/>
  <c r="Q9" i="79" s="1"/>
  <c r="Y35" i="78"/>
  <c r="W35" i="78"/>
  <c r="V35" i="78"/>
  <c r="U35" i="78"/>
  <c r="T35" i="78"/>
  <c r="S35" i="78"/>
  <c r="R35" i="78"/>
  <c r="Q35" i="78"/>
  <c r="W34" i="78"/>
  <c r="V34" i="78"/>
  <c r="O34" i="78" s="1"/>
  <c r="P34" i="78" s="1"/>
  <c r="U34" i="78"/>
  <c r="T34" i="78"/>
  <c r="S34" i="78"/>
  <c r="R34" i="78"/>
  <c r="Q34" i="78"/>
  <c r="Y33" i="78"/>
  <c r="W33" i="78"/>
  <c r="V33" i="78"/>
  <c r="U33" i="78"/>
  <c r="T33" i="78"/>
  <c r="S33" i="78"/>
  <c r="R33" i="78"/>
  <c r="Q33" i="78"/>
  <c r="Y32" i="78"/>
  <c r="W32" i="78"/>
  <c r="V32" i="78"/>
  <c r="U32" i="78"/>
  <c r="T32" i="78"/>
  <c r="S32" i="78"/>
  <c r="R32" i="78"/>
  <c r="Q32" i="78"/>
  <c r="Y31" i="78"/>
  <c r="W31" i="78"/>
  <c r="V31" i="78"/>
  <c r="U31" i="78"/>
  <c r="T31" i="78"/>
  <c r="S31" i="78"/>
  <c r="R31" i="78"/>
  <c r="Q31" i="78"/>
  <c r="Y30" i="78"/>
  <c r="W30" i="78"/>
  <c r="V30" i="78"/>
  <c r="U30" i="78"/>
  <c r="T30" i="78"/>
  <c r="S30" i="78"/>
  <c r="R30" i="78"/>
  <c r="Q30" i="78"/>
  <c r="Y29" i="78"/>
  <c r="W29" i="78"/>
  <c r="V29" i="78"/>
  <c r="U29" i="78"/>
  <c r="T29" i="78"/>
  <c r="S29" i="78"/>
  <c r="R29" i="78"/>
  <c r="Q29" i="78"/>
  <c r="Y28" i="78"/>
  <c r="W28" i="78"/>
  <c r="V28" i="78"/>
  <c r="U28" i="78"/>
  <c r="T28" i="78"/>
  <c r="S28" i="78"/>
  <c r="R28" i="78"/>
  <c r="Q28" i="78"/>
  <c r="Y27" i="78"/>
  <c r="W27" i="78"/>
  <c r="V27" i="78"/>
  <c r="U27" i="78"/>
  <c r="T27" i="78"/>
  <c r="S27" i="78"/>
  <c r="R27" i="78"/>
  <c r="Q27" i="78"/>
  <c r="Y26" i="78"/>
  <c r="W26" i="78"/>
  <c r="V26" i="78"/>
  <c r="U26" i="78"/>
  <c r="T26" i="78"/>
  <c r="S26" i="78"/>
  <c r="R26" i="78"/>
  <c r="Q26" i="78"/>
  <c r="Y25" i="78"/>
  <c r="W25" i="78"/>
  <c r="V25" i="78"/>
  <c r="U25" i="78"/>
  <c r="T25" i="78"/>
  <c r="S25" i="78"/>
  <c r="R25" i="78"/>
  <c r="Q25" i="78"/>
  <c r="Y24" i="78"/>
  <c r="W24" i="78"/>
  <c r="V24" i="78"/>
  <c r="U24" i="78"/>
  <c r="T24" i="78"/>
  <c r="S24" i="78"/>
  <c r="R24" i="78"/>
  <c r="Q24" i="78"/>
  <c r="Y23" i="78"/>
  <c r="W23" i="78"/>
  <c r="V23" i="78"/>
  <c r="U23" i="78"/>
  <c r="T23" i="78"/>
  <c r="S23" i="78"/>
  <c r="R23" i="78"/>
  <c r="Q23" i="78"/>
  <c r="Y22" i="78"/>
  <c r="W22" i="78"/>
  <c r="V22" i="78"/>
  <c r="U22" i="78"/>
  <c r="T22" i="78"/>
  <c r="S22" i="78"/>
  <c r="R22" i="78"/>
  <c r="Q22" i="78"/>
  <c r="Y21" i="78"/>
  <c r="W21" i="78"/>
  <c r="V21" i="78"/>
  <c r="U21" i="78"/>
  <c r="T21" i="78"/>
  <c r="S21" i="78"/>
  <c r="R21" i="78"/>
  <c r="Q21" i="78"/>
  <c r="Y20" i="78"/>
  <c r="W20" i="78"/>
  <c r="V20" i="78"/>
  <c r="U20" i="78"/>
  <c r="T20" i="78"/>
  <c r="S20" i="78"/>
  <c r="R20" i="78"/>
  <c r="Q20" i="78"/>
  <c r="Y19" i="78"/>
  <c r="W19" i="78"/>
  <c r="V19" i="78"/>
  <c r="U19" i="78"/>
  <c r="T19" i="78"/>
  <c r="S19" i="78"/>
  <c r="R19" i="78"/>
  <c r="Q19" i="78"/>
  <c r="Y18" i="78"/>
  <c r="W18" i="78"/>
  <c r="V18" i="78"/>
  <c r="U18" i="78"/>
  <c r="T18" i="78"/>
  <c r="S18" i="78"/>
  <c r="R18" i="78"/>
  <c r="Q18" i="78"/>
  <c r="Y17" i="78"/>
  <c r="W17" i="78"/>
  <c r="V17" i="78"/>
  <c r="U17" i="78"/>
  <c r="T17" i="78"/>
  <c r="S17" i="78"/>
  <c r="R17" i="78"/>
  <c r="Q17" i="78"/>
  <c r="Y15" i="78"/>
  <c r="W15" i="78"/>
  <c r="V15" i="78"/>
  <c r="U15" i="78"/>
  <c r="T15" i="78"/>
  <c r="S15" i="78"/>
  <c r="R15" i="78"/>
  <c r="Q15" i="78"/>
  <c r="Y14" i="78"/>
  <c r="W14" i="78"/>
  <c r="V14" i="78"/>
  <c r="U14" i="78"/>
  <c r="T14" i="78"/>
  <c r="S14" i="78"/>
  <c r="R14" i="78"/>
  <c r="Q14" i="78"/>
  <c r="Y13" i="78"/>
  <c r="W13" i="78"/>
  <c r="V13" i="78"/>
  <c r="U13" i="78"/>
  <c r="T13" i="78"/>
  <c r="S13" i="78"/>
  <c r="R13" i="78"/>
  <c r="Q13" i="78"/>
  <c r="V12" i="78"/>
  <c r="O12" i="78" s="1"/>
  <c r="P12" i="78" s="1"/>
  <c r="U12" i="78"/>
  <c r="T12" i="78"/>
  <c r="S12" i="78"/>
  <c r="R12" i="78"/>
  <c r="Q12" i="78"/>
  <c r="V11" i="78"/>
  <c r="U11" i="78"/>
  <c r="T11" i="78"/>
  <c r="S11" i="78"/>
  <c r="R11" i="78"/>
  <c r="Q11" i="78"/>
  <c r="T10" i="78"/>
  <c r="AE5" i="78"/>
  <c r="AF4" i="78"/>
  <c r="T16" i="78" s="1"/>
  <c r="AE4" i="78"/>
  <c r="AF3" i="78"/>
  <c r="AE3" i="78"/>
  <c r="W16" i="78" s="1"/>
  <c r="AF2" i="78"/>
  <c r="R10" i="78" s="1"/>
  <c r="AE2" i="78"/>
  <c r="AM1" i="78"/>
  <c r="AE6" i="78"/>
  <c r="AF1" i="78"/>
  <c r="U10" i="78" s="1"/>
  <c r="AE1" i="78"/>
  <c r="Q10" i="78" s="1"/>
  <c r="U15" i="79" l="1"/>
  <c r="S10" i="78"/>
  <c r="W16" i="80"/>
  <c r="W17" i="82"/>
  <c r="S16" i="85"/>
  <c r="W16" i="85"/>
  <c r="S9" i="85"/>
  <c r="Y16" i="80"/>
  <c r="U16" i="85"/>
  <c r="V16" i="85" s="1"/>
  <c r="O16" i="85" s="1"/>
  <c r="P16" i="85" s="1"/>
  <c r="U9" i="85"/>
  <c r="V9" i="85" s="1"/>
  <c r="O9" i="85" s="1"/>
  <c r="P9" i="85" s="1"/>
  <c r="Y16" i="85"/>
  <c r="U16" i="78"/>
  <c r="Y17" i="81"/>
  <c r="U9" i="83"/>
  <c r="Y19" i="83"/>
  <c r="U10" i="82"/>
  <c r="U17" i="82"/>
  <c r="U9" i="84"/>
  <c r="Y14" i="84"/>
  <c r="Y19" i="84"/>
  <c r="Y16" i="78"/>
  <c r="Y15" i="79"/>
  <c r="U16" i="80"/>
  <c r="U9" i="81"/>
  <c r="U9" i="82"/>
  <c r="U10" i="83"/>
  <c r="U14" i="84"/>
  <c r="S15" i="79"/>
  <c r="W15" i="79"/>
  <c r="S17" i="82"/>
  <c r="S10" i="83"/>
  <c r="W19" i="84"/>
  <c r="S16" i="80"/>
  <c r="S16" i="78"/>
  <c r="S17" i="81"/>
  <c r="W17" i="81"/>
  <c r="S9" i="82"/>
  <c r="S19" i="83"/>
  <c r="W19" i="83"/>
  <c r="S9" i="83"/>
  <c r="S9" i="84"/>
  <c r="S14" i="84"/>
  <c r="W14" i="84"/>
  <c r="S19" i="84"/>
  <c r="Q16" i="80"/>
  <c r="Q9" i="82"/>
  <c r="Q9" i="83"/>
  <c r="Q14" i="84"/>
  <c r="Q9" i="78"/>
  <c r="Q16" i="78"/>
  <c r="Q15" i="79"/>
  <c r="Q9" i="81"/>
  <c r="Q10" i="82"/>
  <c r="V10" i="82" s="1"/>
  <c r="O10" i="82" s="1"/>
  <c r="P10" i="82" s="1"/>
  <c r="Q10" i="83"/>
  <c r="Q9" i="84"/>
  <c r="AE6" i="80"/>
  <c r="T9" i="80"/>
  <c r="T9" i="81"/>
  <c r="T9" i="83"/>
  <c r="T10" i="83"/>
  <c r="V10" i="83" s="1"/>
  <c r="O10" i="83" s="1"/>
  <c r="P10" i="83" s="1"/>
  <c r="T9" i="84"/>
  <c r="T14" i="84"/>
  <c r="T9" i="78"/>
  <c r="T9" i="82"/>
  <c r="V9" i="83"/>
  <c r="O9" i="83" s="1"/>
  <c r="P9" i="83" s="1"/>
  <c r="E9" i="83" s="1"/>
  <c r="R16" i="78"/>
  <c r="R9" i="79"/>
  <c r="E14" i="79"/>
  <c r="G14" i="79"/>
  <c r="E16" i="79"/>
  <c r="G16" i="79"/>
  <c r="E18" i="79"/>
  <c r="G18" i="79"/>
  <c r="E20" i="79"/>
  <c r="G20" i="79"/>
  <c r="E22" i="79"/>
  <c r="G22" i="79"/>
  <c r="E24" i="79"/>
  <c r="G24" i="79"/>
  <c r="E26" i="79"/>
  <c r="G26" i="79"/>
  <c r="E28" i="79"/>
  <c r="G28" i="79"/>
  <c r="E30" i="79"/>
  <c r="G30" i="79"/>
  <c r="E32" i="79"/>
  <c r="G32" i="79"/>
  <c r="E34" i="79"/>
  <c r="G34" i="79"/>
  <c r="R9" i="80"/>
  <c r="E13" i="80"/>
  <c r="G13" i="80"/>
  <c r="E15" i="80"/>
  <c r="G15" i="80"/>
  <c r="E17" i="80"/>
  <c r="G17" i="80"/>
  <c r="E19" i="80"/>
  <c r="G19" i="80"/>
  <c r="E21" i="80"/>
  <c r="G21" i="80"/>
  <c r="E23" i="80"/>
  <c r="G23" i="80"/>
  <c r="E25" i="80"/>
  <c r="G25" i="80"/>
  <c r="E27" i="80"/>
  <c r="G27" i="80"/>
  <c r="E29" i="80"/>
  <c r="G29" i="80"/>
  <c r="E31" i="80"/>
  <c r="G31" i="80"/>
  <c r="E33" i="80"/>
  <c r="G33" i="80"/>
  <c r="R9" i="81"/>
  <c r="E14" i="81"/>
  <c r="G14" i="81"/>
  <c r="E16" i="81"/>
  <c r="G16" i="81"/>
  <c r="E18" i="81"/>
  <c r="G18" i="81"/>
  <c r="E20" i="81"/>
  <c r="G20" i="81"/>
  <c r="E22" i="81"/>
  <c r="G22" i="81"/>
  <c r="E24" i="81"/>
  <c r="G24" i="81"/>
  <c r="E26" i="81"/>
  <c r="G26" i="81"/>
  <c r="E28" i="81"/>
  <c r="G28" i="81"/>
  <c r="E30" i="81"/>
  <c r="G30" i="81"/>
  <c r="E32" i="81"/>
  <c r="G32" i="81"/>
  <c r="E34" i="81"/>
  <c r="G34" i="81"/>
  <c r="V9" i="82"/>
  <c r="O9" i="82" s="1"/>
  <c r="P9" i="82" s="1"/>
  <c r="E9" i="82" s="1"/>
  <c r="G14" i="82"/>
  <c r="E14" i="82"/>
  <c r="G16" i="82"/>
  <c r="E16" i="82"/>
  <c r="R17" i="82"/>
  <c r="G18" i="82"/>
  <c r="E18" i="82"/>
  <c r="G20" i="82"/>
  <c r="E20" i="82"/>
  <c r="G22" i="82"/>
  <c r="E22" i="82"/>
  <c r="G24" i="82"/>
  <c r="E24" i="82"/>
  <c r="G26" i="82"/>
  <c r="E26" i="82"/>
  <c r="G28" i="82"/>
  <c r="E28" i="82"/>
  <c r="E30" i="82"/>
  <c r="G30" i="82"/>
  <c r="E32" i="82"/>
  <c r="G32" i="82"/>
  <c r="E34" i="82"/>
  <c r="G34" i="82"/>
  <c r="G14" i="83"/>
  <c r="E14" i="83"/>
  <c r="G16" i="83"/>
  <c r="E16" i="83"/>
  <c r="G18" i="83"/>
  <c r="E18" i="83"/>
  <c r="R19" i="83"/>
  <c r="G20" i="83"/>
  <c r="E20" i="83"/>
  <c r="G22" i="83"/>
  <c r="E22" i="83"/>
  <c r="G24" i="83"/>
  <c r="E24" i="83"/>
  <c r="G26" i="83"/>
  <c r="E26" i="83"/>
  <c r="G28" i="83"/>
  <c r="E28" i="83"/>
  <c r="G30" i="83"/>
  <c r="E30" i="83"/>
  <c r="G32" i="83"/>
  <c r="E32" i="83"/>
  <c r="G34" i="83"/>
  <c r="E34" i="83"/>
  <c r="R9" i="84"/>
  <c r="G16" i="84"/>
  <c r="E16" i="84"/>
  <c r="G18" i="84"/>
  <c r="E18" i="84"/>
  <c r="R19" i="84"/>
  <c r="V19" i="84" s="1"/>
  <c r="O19" i="84" s="1"/>
  <c r="P19" i="84" s="1"/>
  <c r="G19" i="84" s="1"/>
  <c r="G20" i="84"/>
  <c r="E20" i="84"/>
  <c r="G22" i="84"/>
  <c r="E22" i="84"/>
  <c r="G24" i="84"/>
  <c r="E24" i="84"/>
  <c r="G26" i="84"/>
  <c r="E26" i="84"/>
  <c r="G28" i="84"/>
  <c r="E28" i="84"/>
  <c r="G30" i="84"/>
  <c r="E30" i="84"/>
  <c r="G32" i="84"/>
  <c r="E32" i="84"/>
  <c r="G34" i="84"/>
  <c r="E34" i="84"/>
  <c r="G18" i="85"/>
  <c r="E18" i="85"/>
  <c r="G20" i="85"/>
  <c r="E20" i="85"/>
  <c r="G22" i="85"/>
  <c r="E22" i="85"/>
  <c r="G24" i="85"/>
  <c r="E24" i="85"/>
  <c r="G26" i="85"/>
  <c r="E26" i="85"/>
  <c r="G28" i="85"/>
  <c r="E28" i="85"/>
  <c r="G30" i="85"/>
  <c r="E30" i="85"/>
  <c r="G32" i="85"/>
  <c r="E32" i="85"/>
  <c r="G34" i="85"/>
  <c r="E34" i="85"/>
  <c r="G12" i="78"/>
  <c r="E12" i="78"/>
  <c r="E34" i="78"/>
  <c r="G34" i="78"/>
  <c r="R9" i="78"/>
  <c r="V16" i="78"/>
  <c r="O16" i="78" s="1"/>
  <c r="P16" i="78" s="1"/>
  <c r="E13" i="79"/>
  <c r="G13" i="79"/>
  <c r="V15" i="79"/>
  <c r="O15" i="79" s="1"/>
  <c r="P15" i="79" s="1"/>
  <c r="E15" i="79" s="1"/>
  <c r="E17" i="79"/>
  <c r="G17" i="79"/>
  <c r="E19" i="79"/>
  <c r="G19" i="79"/>
  <c r="E21" i="79"/>
  <c r="G21" i="79"/>
  <c r="E23" i="79"/>
  <c r="G23" i="79"/>
  <c r="E25" i="79"/>
  <c r="G25" i="79"/>
  <c r="E27" i="79"/>
  <c r="G27" i="79"/>
  <c r="E29" i="79"/>
  <c r="G29" i="79"/>
  <c r="E31" i="79"/>
  <c r="G31" i="79"/>
  <c r="E33" i="79"/>
  <c r="G33" i="79"/>
  <c r="E14" i="80"/>
  <c r="G14" i="80"/>
  <c r="V16" i="80"/>
  <c r="O16" i="80" s="1"/>
  <c r="P16" i="80" s="1"/>
  <c r="G16" i="80" s="1"/>
  <c r="E18" i="80"/>
  <c r="G18" i="80"/>
  <c r="E20" i="80"/>
  <c r="G20" i="80"/>
  <c r="E22" i="80"/>
  <c r="G22" i="80"/>
  <c r="E24" i="80"/>
  <c r="G24" i="80"/>
  <c r="E26" i="80"/>
  <c r="G26" i="80"/>
  <c r="E28" i="80"/>
  <c r="G28" i="80"/>
  <c r="E30" i="80"/>
  <c r="G30" i="80"/>
  <c r="E32" i="80"/>
  <c r="G32" i="80"/>
  <c r="E34" i="80"/>
  <c r="G34" i="80"/>
  <c r="V9" i="81"/>
  <c r="O9" i="81" s="1"/>
  <c r="P9" i="81" s="1"/>
  <c r="G9" i="81" s="1"/>
  <c r="E13" i="81"/>
  <c r="G13" i="81"/>
  <c r="E15" i="81"/>
  <c r="G15" i="81"/>
  <c r="V17" i="81"/>
  <c r="O17" i="81" s="1"/>
  <c r="P17" i="81" s="1"/>
  <c r="E17" i="81" s="1"/>
  <c r="E19" i="81"/>
  <c r="G19" i="81"/>
  <c r="E21" i="81"/>
  <c r="G21" i="81"/>
  <c r="E23" i="81"/>
  <c r="G23" i="81"/>
  <c r="E25" i="81"/>
  <c r="G25" i="81"/>
  <c r="E27" i="81"/>
  <c r="G27" i="81"/>
  <c r="E29" i="81"/>
  <c r="G29" i="81"/>
  <c r="E31" i="81"/>
  <c r="G31" i="81"/>
  <c r="E33" i="81"/>
  <c r="G33" i="81"/>
  <c r="G13" i="82"/>
  <c r="E13" i="82"/>
  <c r="G15" i="82"/>
  <c r="E15" i="82"/>
  <c r="G19" i="82"/>
  <c r="E19" i="82"/>
  <c r="G21" i="82"/>
  <c r="E21" i="82"/>
  <c r="G23" i="82"/>
  <c r="E23" i="82"/>
  <c r="G25" i="82"/>
  <c r="E25" i="82"/>
  <c r="G27" i="82"/>
  <c r="E27" i="82"/>
  <c r="G29" i="82"/>
  <c r="E29" i="82"/>
  <c r="E31" i="82"/>
  <c r="G31" i="82"/>
  <c r="E33" i="82"/>
  <c r="G33" i="82"/>
  <c r="G13" i="83"/>
  <c r="E13" i="83"/>
  <c r="G15" i="83"/>
  <c r="E15" i="83"/>
  <c r="G17" i="83"/>
  <c r="E17" i="83"/>
  <c r="V19" i="83"/>
  <c r="O19" i="83" s="1"/>
  <c r="P19" i="83" s="1"/>
  <c r="E19" i="83" s="1"/>
  <c r="G21" i="83"/>
  <c r="E21" i="83"/>
  <c r="G23" i="83"/>
  <c r="E23" i="83"/>
  <c r="G25" i="83"/>
  <c r="E25" i="83"/>
  <c r="G27" i="83"/>
  <c r="E27" i="83"/>
  <c r="G29" i="83"/>
  <c r="E29" i="83"/>
  <c r="G31" i="83"/>
  <c r="E31" i="83"/>
  <c r="G33" i="83"/>
  <c r="E33" i="83"/>
  <c r="V9" i="84"/>
  <c r="O9" i="84" s="1"/>
  <c r="P9" i="84" s="1"/>
  <c r="G9" i="84" s="1"/>
  <c r="G13" i="84"/>
  <c r="E13" i="84"/>
  <c r="G15" i="84"/>
  <c r="E15" i="84"/>
  <c r="G17" i="84"/>
  <c r="E17" i="84"/>
  <c r="G21" i="84"/>
  <c r="E21" i="84"/>
  <c r="G23" i="84"/>
  <c r="E23" i="84"/>
  <c r="G25" i="84"/>
  <c r="E25" i="84"/>
  <c r="G27" i="84"/>
  <c r="E27" i="84"/>
  <c r="G29" i="84"/>
  <c r="E29" i="84"/>
  <c r="G31" i="84"/>
  <c r="E31" i="84"/>
  <c r="G33" i="84"/>
  <c r="E33" i="84"/>
  <c r="E17" i="85"/>
  <c r="G19" i="85"/>
  <c r="E19" i="85"/>
  <c r="G21" i="85"/>
  <c r="E21" i="85"/>
  <c r="G23" i="85"/>
  <c r="E23" i="85"/>
  <c r="G25" i="85"/>
  <c r="E25" i="85"/>
  <c r="G27" i="85"/>
  <c r="E27" i="85"/>
  <c r="G29" i="85"/>
  <c r="E29" i="85"/>
  <c r="G31" i="85"/>
  <c r="E31" i="85"/>
  <c r="G33" i="85"/>
  <c r="E33" i="85"/>
  <c r="G17" i="81"/>
  <c r="S9" i="78"/>
  <c r="V10" i="78"/>
  <c r="O10" i="78" s="1"/>
  <c r="P10" i="78" s="1"/>
  <c r="V9" i="79"/>
  <c r="O9" i="79" s="1"/>
  <c r="P9" i="79" s="1"/>
  <c r="U9" i="78"/>
  <c r="V9" i="80"/>
  <c r="O9" i="80" s="1"/>
  <c r="P9" i="80" s="1"/>
  <c r="O14" i="78"/>
  <c r="P14" i="78" s="1"/>
  <c r="O18" i="78"/>
  <c r="P18" i="78" s="1"/>
  <c r="O20" i="78"/>
  <c r="P20" i="78" s="1"/>
  <c r="O22" i="78"/>
  <c r="P22" i="78" s="1"/>
  <c r="O24" i="78"/>
  <c r="P24" i="78" s="1"/>
  <c r="O26" i="78"/>
  <c r="P26" i="78" s="1"/>
  <c r="O28" i="78"/>
  <c r="P28" i="78" s="1"/>
  <c r="O30" i="78"/>
  <c r="P30" i="78" s="1"/>
  <c r="O32" i="78"/>
  <c r="P32" i="78" s="1"/>
  <c r="O35" i="78"/>
  <c r="P35" i="78" s="1"/>
  <c r="O12" i="79"/>
  <c r="P12" i="79" s="1"/>
  <c r="O35" i="79"/>
  <c r="P35" i="79" s="1"/>
  <c r="O12" i="80"/>
  <c r="P12" i="80" s="1"/>
  <c r="O35" i="80"/>
  <c r="P35" i="80" s="1"/>
  <c r="O12" i="81"/>
  <c r="P12" i="81" s="1"/>
  <c r="O35" i="81"/>
  <c r="P35" i="81" s="1"/>
  <c r="O12" i="82"/>
  <c r="P12" i="82" s="1"/>
  <c r="O35" i="82"/>
  <c r="P35" i="82" s="1"/>
  <c r="O12" i="83"/>
  <c r="P12" i="83" s="1"/>
  <c r="O35" i="83"/>
  <c r="P35" i="83" s="1"/>
  <c r="G10" i="84"/>
  <c r="E11" i="84"/>
  <c r="G12" i="84"/>
  <c r="O11" i="78"/>
  <c r="P11" i="78" s="1"/>
  <c r="O13" i="78"/>
  <c r="P13" i="78" s="1"/>
  <c r="O15" i="78"/>
  <c r="P15" i="78" s="1"/>
  <c r="O17" i="78"/>
  <c r="P17" i="78" s="1"/>
  <c r="O19" i="78"/>
  <c r="P19" i="78" s="1"/>
  <c r="O21" i="78"/>
  <c r="P21" i="78" s="1"/>
  <c r="O23" i="78"/>
  <c r="P23" i="78" s="1"/>
  <c r="O25" i="78"/>
  <c r="P25" i="78" s="1"/>
  <c r="O27" i="78"/>
  <c r="P27" i="78" s="1"/>
  <c r="O29" i="78"/>
  <c r="P29" i="78" s="1"/>
  <c r="O31" i="78"/>
  <c r="P31" i="78" s="1"/>
  <c r="O33" i="78"/>
  <c r="P33" i="78" s="1"/>
  <c r="O10" i="79"/>
  <c r="P10" i="79" s="1"/>
  <c r="O10" i="80"/>
  <c r="P10" i="80" s="1"/>
  <c r="O10" i="81"/>
  <c r="P10" i="81" s="1"/>
  <c r="O35" i="84"/>
  <c r="P35" i="84" s="1"/>
  <c r="O35" i="85"/>
  <c r="P35" i="85" s="1"/>
  <c r="C1" i="78"/>
  <c r="AI4" i="85"/>
  <c r="AE6" i="85"/>
  <c r="AI3" i="85" s="1"/>
  <c r="AE5" i="84"/>
  <c r="AI4" i="84" s="1"/>
  <c r="C1" i="84"/>
  <c r="AE6" i="84"/>
  <c r="AI3" i="84" s="1"/>
  <c r="G11" i="83"/>
  <c r="E11" i="83"/>
  <c r="G9" i="83"/>
  <c r="AI4" i="83"/>
  <c r="AE6" i="83"/>
  <c r="AI3" i="83" s="1"/>
  <c r="C1" i="83"/>
  <c r="G11" i="82"/>
  <c r="E11" i="82"/>
  <c r="G9" i="82"/>
  <c r="AI4" i="82"/>
  <c r="AE6" i="82"/>
  <c r="AI3" i="82" s="1"/>
  <c r="C1" i="82"/>
  <c r="G11" i="81"/>
  <c r="E11" i="81"/>
  <c r="AI4" i="81"/>
  <c r="AE6" i="81"/>
  <c r="AI3" i="81" s="1"/>
  <c r="C1" i="81"/>
  <c r="AE5" i="80"/>
  <c r="AI4" i="80" s="1"/>
  <c r="C1" i="80"/>
  <c r="AI3" i="80"/>
  <c r="G11" i="80"/>
  <c r="E11" i="80"/>
  <c r="G11" i="79"/>
  <c r="E11" i="79"/>
  <c r="AE6" i="79"/>
  <c r="AI3" i="79" s="1"/>
  <c r="AI4" i="79"/>
  <c r="C1" i="79"/>
  <c r="AI3" i="78"/>
  <c r="AI4" i="78"/>
  <c r="V14" i="84" l="1"/>
  <c r="O14" i="84" s="1"/>
  <c r="P14" i="84" s="1"/>
  <c r="G14" i="84" s="1"/>
  <c r="E16" i="85"/>
  <c r="G16" i="85"/>
  <c r="V17" i="82"/>
  <c r="O17" i="82" s="1"/>
  <c r="P17" i="82" s="1"/>
  <c r="E9" i="85"/>
  <c r="G9" i="85"/>
  <c r="E16" i="80"/>
  <c r="E19" i="84"/>
  <c r="E9" i="84"/>
  <c r="G19" i="83"/>
  <c r="E9" i="81"/>
  <c r="G15" i="79"/>
  <c r="V9" i="78"/>
  <c r="O9" i="78" s="1"/>
  <c r="P9" i="78" s="1"/>
  <c r="E9" i="78" s="1"/>
  <c r="G35" i="85"/>
  <c r="E35" i="85"/>
  <c r="G35" i="84"/>
  <c r="E35" i="84"/>
  <c r="G33" i="78"/>
  <c r="E33" i="78"/>
  <c r="G29" i="78"/>
  <c r="E29" i="78"/>
  <c r="G25" i="78"/>
  <c r="E25" i="78"/>
  <c r="G21" i="78"/>
  <c r="E21" i="78"/>
  <c r="G17" i="78"/>
  <c r="E17" i="78"/>
  <c r="E13" i="78"/>
  <c r="G13" i="78"/>
  <c r="G12" i="83"/>
  <c r="E12" i="83"/>
  <c r="E12" i="79"/>
  <c r="G12" i="79"/>
  <c r="E32" i="78"/>
  <c r="G32" i="78"/>
  <c r="E28" i="78"/>
  <c r="G28" i="78"/>
  <c r="E24" i="78"/>
  <c r="G24" i="78"/>
  <c r="E20" i="78"/>
  <c r="G20" i="78"/>
  <c r="G31" i="78"/>
  <c r="E31" i="78"/>
  <c r="G27" i="78"/>
  <c r="E27" i="78"/>
  <c r="G23" i="78"/>
  <c r="E23" i="78"/>
  <c r="G19" i="78"/>
  <c r="E19" i="78"/>
  <c r="E15" i="78"/>
  <c r="G15" i="78"/>
  <c r="G35" i="83"/>
  <c r="E35" i="83"/>
  <c r="E35" i="82"/>
  <c r="G35" i="82"/>
  <c r="E35" i="81"/>
  <c r="G35" i="81"/>
  <c r="E35" i="80"/>
  <c r="G35" i="80"/>
  <c r="E35" i="79"/>
  <c r="G35" i="79"/>
  <c r="G35" i="78"/>
  <c r="E35" i="78"/>
  <c r="E30" i="78"/>
  <c r="G30" i="78"/>
  <c r="E26" i="78"/>
  <c r="G26" i="78"/>
  <c r="E22" i="78"/>
  <c r="G22" i="78"/>
  <c r="E18" i="78"/>
  <c r="G18" i="78"/>
  <c r="G14" i="78"/>
  <c r="E14" i="78"/>
  <c r="G16" i="78"/>
  <c r="E16" i="78"/>
  <c r="E10" i="80"/>
  <c r="G10" i="80"/>
  <c r="G10" i="83"/>
  <c r="E10" i="83"/>
  <c r="G10" i="81"/>
  <c r="E10" i="81"/>
  <c r="E10" i="79"/>
  <c r="G10" i="79"/>
  <c r="E11" i="78"/>
  <c r="G11" i="78"/>
  <c r="G9" i="79"/>
  <c r="E9" i="79"/>
  <c r="E10" i="82"/>
  <c r="G10" i="82"/>
  <c r="E12" i="82"/>
  <c r="G12" i="82"/>
  <c r="G12" i="81"/>
  <c r="E12" i="81"/>
  <c r="E12" i="80"/>
  <c r="G12" i="80"/>
  <c r="G9" i="80"/>
  <c r="E9" i="80"/>
  <c r="G10" i="78"/>
  <c r="E10" i="78"/>
  <c r="E14" i="84" l="1"/>
  <c r="E36" i="84" s="1"/>
  <c r="J24" i="12" s="1"/>
  <c r="E17" i="82"/>
  <c r="G17" i="82"/>
  <c r="G9" i="78"/>
  <c r="E36" i="78" s="1"/>
  <c r="J12" i="12" s="1"/>
  <c r="E36" i="80"/>
  <c r="J16" i="12" s="1"/>
  <c r="E36" i="85"/>
  <c r="J26" i="12" s="1"/>
  <c r="E36" i="83"/>
  <c r="J22" i="12" s="1"/>
  <c r="E36" i="81"/>
  <c r="J18" i="12" s="1"/>
  <c r="E36" i="79"/>
  <c r="J14" i="12" s="1"/>
  <c r="Y5" i="77"/>
  <c r="AI1" i="68"/>
  <c r="AF4" i="68"/>
  <c r="AF3" i="68"/>
  <c r="AE3" i="68"/>
  <c r="AF2" i="68"/>
  <c r="AE2" i="68"/>
  <c r="AE4" i="68"/>
  <c r="AE1" i="68"/>
  <c r="AF1" i="68"/>
  <c r="D6" i="12"/>
  <c r="B4" i="98" s="1"/>
  <c r="D5" i="12"/>
  <c r="B3" i="98" s="1"/>
  <c r="E36" i="82" l="1"/>
  <c r="J20" i="12" s="1"/>
  <c r="AI5" i="97"/>
  <c r="AI5" i="95"/>
  <c r="AI5" i="98"/>
  <c r="K28" i="12"/>
  <c r="L28" i="12" s="1"/>
  <c r="K26" i="12"/>
  <c r="L26" i="12" s="1"/>
  <c r="K24" i="12"/>
  <c r="L24" i="12" s="1"/>
  <c r="B4" i="95"/>
  <c r="B4" i="97"/>
  <c r="B3" i="95"/>
  <c r="B3" i="97"/>
  <c r="AI5" i="85"/>
  <c r="AI5" i="82"/>
  <c r="AI5" i="84"/>
  <c r="AI5" i="83"/>
  <c r="AI5" i="81"/>
  <c r="AI5" i="80"/>
  <c r="AI5" i="79"/>
  <c r="AI5" i="78"/>
  <c r="AE5" i="68"/>
  <c r="AI4" i="68" s="1"/>
  <c r="AE6" i="68"/>
  <c r="AI3" i="68" s="1"/>
  <c r="B4" i="85"/>
  <c r="B4" i="84"/>
  <c r="B4" i="81"/>
  <c r="B4" i="79"/>
  <c r="B4" i="83"/>
  <c r="B4" i="82"/>
  <c r="B4" i="80"/>
  <c r="B4" i="78"/>
  <c r="B3" i="83"/>
  <c r="B3" i="82"/>
  <c r="B3" i="84"/>
  <c r="B3" i="80"/>
  <c r="B3" i="78"/>
  <c r="B3" i="85"/>
  <c r="B3" i="81"/>
  <c r="B3" i="79"/>
  <c r="AI5" i="68"/>
  <c r="AM5" i="95" l="1"/>
  <c r="AM4" i="95"/>
  <c r="AM5" i="98"/>
  <c r="X9" i="98" s="1"/>
  <c r="A9" i="98" s="1"/>
  <c r="X10" i="98" s="1"/>
  <c r="A10" i="98" s="1"/>
  <c r="X11" i="98" s="1"/>
  <c r="A11" i="98" s="1"/>
  <c r="X12" i="98" s="1"/>
  <c r="A12" i="98" s="1"/>
  <c r="X13" i="98" s="1"/>
  <c r="A13" i="98" s="1"/>
  <c r="X14" i="98" s="1"/>
  <c r="A14" i="98" s="1"/>
  <c r="X15" i="98" s="1"/>
  <c r="A15" i="98" s="1"/>
  <c r="X16" i="98" s="1"/>
  <c r="A16" i="98" s="1"/>
  <c r="X17" i="98" s="1"/>
  <c r="A17" i="98" s="1"/>
  <c r="X18" i="98" s="1"/>
  <c r="A18" i="98" s="1"/>
  <c r="X19" i="98" s="1"/>
  <c r="A19" i="98" s="1"/>
  <c r="X20" i="98" s="1"/>
  <c r="A20" i="98" s="1"/>
  <c r="X21" i="98" s="1"/>
  <c r="A21" i="98" s="1"/>
  <c r="X22" i="98" s="1"/>
  <c r="A22" i="98" s="1"/>
  <c r="X23" i="98" s="1"/>
  <c r="A23" i="98" s="1"/>
  <c r="X24" i="98" s="1"/>
  <c r="A24" i="98" s="1"/>
  <c r="X25" i="98" s="1"/>
  <c r="A25" i="98" s="1"/>
  <c r="X26" i="98" s="1"/>
  <c r="A26" i="98" s="1"/>
  <c r="X27" i="98" s="1"/>
  <c r="A27" i="98" s="1"/>
  <c r="X28" i="98" s="1"/>
  <c r="A28" i="98" s="1"/>
  <c r="X29" i="98" s="1"/>
  <c r="A29" i="98" s="1"/>
  <c r="X30" i="98" s="1"/>
  <c r="A30" i="98" s="1"/>
  <c r="X31" i="98" s="1"/>
  <c r="A31" i="98" s="1"/>
  <c r="X32" i="98" s="1"/>
  <c r="A32" i="98" s="1"/>
  <c r="X33" i="98" s="1"/>
  <c r="A33" i="98" s="1"/>
  <c r="X34" i="98" s="1"/>
  <c r="A34" i="98" s="1"/>
  <c r="X35" i="98" s="1"/>
  <c r="A35" i="98" s="1"/>
  <c r="AM4" i="98"/>
  <c r="AM5" i="97"/>
  <c r="X9" i="97" s="1"/>
  <c r="A9" i="97" s="1"/>
  <c r="X10" i="97" s="1"/>
  <c r="A10" i="97" s="1"/>
  <c r="X11" i="97" s="1"/>
  <c r="A11" i="97" s="1"/>
  <c r="X12" i="97" s="1"/>
  <c r="A12" i="97" s="1"/>
  <c r="X13" i="97" s="1"/>
  <c r="A13" i="97" s="1"/>
  <c r="X14" i="97" s="1"/>
  <c r="A14" i="97" s="1"/>
  <c r="X15" i="97" s="1"/>
  <c r="A15" i="97" s="1"/>
  <c r="X16" i="97" s="1"/>
  <c r="A16" i="97" s="1"/>
  <c r="X17" i="97" s="1"/>
  <c r="A17" i="97" s="1"/>
  <c r="X18" i="97" s="1"/>
  <c r="A18" i="97" s="1"/>
  <c r="X19" i="97" s="1"/>
  <c r="A19" i="97" s="1"/>
  <c r="X20" i="97" s="1"/>
  <c r="A20" i="97" s="1"/>
  <c r="X21" i="97" s="1"/>
  <c r="A21" i="97" s="1"/>
  <c r="X22" i="97" s="1"/>
  <c r="A22" i="97" s="1"/>
  <c r="X23" i="97" s="1"/>
  <c r="A23" i="97" s="1"/>
  <c r="X24" i="97" s="1"/>
  <c r="A24" i="97" s="1"/>
  <c r="X25" i="97" s="1"/>
  <c r="A25" i="97" s="1"/>
  <c r="X26" i="97" s="1"/>
  <c r="A26" i="97" s="1"/>
  <c r="X27" i="97" s="1"/>
  <c r="A27" i="97" s="1"/>
  <c r="X28" i="97" s="1"/>
  <c r="A28" i="97" s="1"/>
  <c r="X29" i="97" s="1"/>
  <c r="A29" i="97" s="1"/>
  <c r="X30" i="97" s="1"/>
  <c r="A30" i="97" s="1"/>
  <c r="X31" i="97" s="1"/>
  <c r="A31" i="97" s="1"/>
  <c r="X32" i="97" s="1"/>
  <c r="A32" i="97" s="1"/>
  <c r="X33" i="97" s="1"/>
  <c r="A33" i="97" s="1"/>
  <c r="X34" i="97" s="1"/>
  <c r="A34" i="97" s="1"/>
  <c r="X35" i="97" s="1"/>
  <c r="A35" i="97" s="1"/>
  <c r="AM4" i="97"/>
  <c r="AM5" i="79"/>
  <c r="AM4" i="79"/>
  <c r="AM5" i="81"/>
  <c r="AM4" i="81"/>
  <c r="AM4" i="84"/>
  <c r="AM5" i="84"/>
  <c r="AM5" i="85"/>
  <c r="X9" i="85" s="1"/>
  <c r="AM4" i="85"/>
  <c r="AM5" i="78"/>
  <c r="AM4" i="78"/>
  <c r="AM4" i="80"/>
  <c r="AM5" i="80"/>
  <c r="AM5" i="83"/>
  <c r="AM4" i="83"/>
  <c r="AM5" i="82"/>
  <c r="AM4" i="82"/>
  <c r="W35" i="68"/>
  <c r="V35" i="68"/>
  <c r="O35" i="68" s="1"/>
  <c r="P35" i="68" s="1"/>
  <c r="U35" i="68"/>
  <c r="T35" i="68"/>
  <c r="S35" i="68"/>
  <c r="R35" i="68"/>
  <c r="Q35" i="68"/>
  <c r="N35" i="68"/>
  <c r="X9" i="95" l="1"/>
  <c r="A9" i="95" s="1"/>
  <c r="X10" i="95" s="1"/>
  <c r="A10" i="95" s="1"/>
  <c r="X9" i="80"/>
  <c r="A9" i="80" s="1"/>
  <c r="X10" i="80" s="1"/>
  <c r="A10" i="80" s="1"/>
  <c r="X11" i="80" s="1"/>
  <c r="A11" i="80" s="1"/>
  <c r="X12" i="80" s="1"/>
  <c r="A12" i="80" s="1"/>
  <c r="X13" i="80" s="1"/>
  <c r="A13" i="80" s="1"/>
  <c r="X14" i="80" s="1"/>
  <c r="A14" i="80" s="1"/>
  <c r="X15" i="80" s="1"/>
  <c r="A15" i="80" s="1"/>
  <c r="X16" i="80" s="1"/>
  <c r="A16" i="80" s="1"/>
  <c r="X17" i="80" s="1"/>
  <c r="A17" i="80" s="1"/>
  <c r="X18" i="80" s="1"/>
  <c r="A18" i="80" s="1"/>
  <c r="X19" i="80" s="1"/>
  <c r="A19" i="80" s="1"/>
  <c r="X20" i="80" s="1"/>
  <c r="A20" i="80" s="1"/>
  <c r="X21" i="80" s="1"/>
  <c r="A21" i="80" s="1"/>
  <c r="X22" i="80" s="1"/>
  <c r="A22" i="80" s="1"/>
  <c r="X23" i="80" s="1"/>
  <c r="A23" i="80" s="1"/>
  <c r="X24" i="80" s="1"/>
  <c r="A24" i="80" s="1"/>
  <c r="X25" i="80" s="1"/>
  <c r="A25" i="80" s="1"/>
  <c r="X26" i="80" s="1"/>
  <c r="A26" i="80" s="1"/>
  <c r="X27" i="80" s="1"/>
  <c r="A27" i="80" s="1"/>
  <c r="X28" i="80" s="1"/>
  <c r="A28" i="80" s="1"/>
  <c r="X29" i="80" s="1"/>
  <c r="A29" i="80" s="1"/>
  <c r="X30" i="80" s="1"/>
  <c r="A30" i="80" s="1"/>
  <c r="X31" i="80" s="1"/>
  <c r="A31" i="80" s="1"/>
  <c r="X32" i="80" s="1"/>
  <c r="A32" i="80" s="1"/>
  <c r="X33" i="80" s="1"/>
  <c r="A33" i="80" s="1"/>
  <c r="X34" i="80" s="1"/>
  <c r="A34" i="80" s="1"/>
  <c r="X35" i="80" s="1"/>
  <c r="A35" i="80" s="1"/>
  <c r="X9" i="84"/>
  <c r="A9" i="84" s="1"/>
  <c r="X10" i="84" s="1"/>
  <c r="A10" i="84" s="1"/>
  <c r="X11" i="84" s="1"/>
  <c r="A11" i="84" s="1"/>
  <c r="X12" i="84" s="1"/>
  <c r="A12" i="84" s="1"/>
  <c r="X13" i="84" s="1"/>
  <c r="A13" i="84" s="1"/>
  <c r="X14" i="84" s="1"/>
  <c r="A14" i="84" s="1"/>
  <c r="X15" i="84" s="1"/>
  <c r="A15" i="84" s="1"/>
  <c r="X16" i="84" s="1"/>
  <c r="A16" i="84" s="1"/>
  <c r="X17" i="84" s="1"/>
  <c r="A17" i="84" s="1"/>
  <c r="X18" i="84" s="1"/>
  <c r="A18" i="84" s="1"/>
  <c r="X19" i="84" s="1"/>
  <c r="A19" i="84" s="1"/>
  <c r="X20" i="84" s="1"/>
  <c r="A20" i="84" s="1"/>
  <c r="X21" i="84" s="1"/>
  <c r="A21" i="84" s="1"/>
  <c r="X22" i="84" s="1"/>
  <c r="A22" i="84" s="1"/>
  <c r="X23" i="84" s="1"/>
  <c r="A23" i="84" s="1"/>
  <c r="X24" i="84" s="1"/>
  <c r="A24" i="84" s="1"/>
  <c r="X25" i="84" s="1"/>
  <c r="A25" i="84" s="1"/>
  <c r="X26" i="84" s="1"/>
  <c r="A26" i="84" s="1"/>
  <c r="X27" i="84" s="1"/>
  <c r="A27" i="84" s="1"/>
  <c r="X28" i="84" s="1"/>
  <c r="A28" i="84" s="1"/>
  <c r="X29" i="84" s="1"/>
  <c r="A29" i="84" s="1"/>
  <c r="X30" i="84" s="1"/>
  <c r="A30" i="84" s="1"/>
  <c r="X31" i="84" s="1"/>
  <c r="A31" i="84" s="1"/>
  <c r="X32" i="84" s="1"/>
  <c r="A32" i="84" s="1"/>
  <c r="X33" i="84" s="1"/>
  <c r="A33" i="84" s="1"/>
  <c r="X34" i="84" s="1"/>
  <c r="A34" i="84" s="1"/>
  <c r="X35" i="84" s="1"/>
  <c r="A35" i="84" s="1"/>
  <c r="G35" i="68"/>
  <c r="E35" i="68"/>
  <c r="X9" i="82"/>
  <c r="A9" i="82" s="1"/>
  <c r="X10" i="82" s="1"/>
  <c r="A10" i="82" s="1"/>
  <c r="X11" i="82" s="1"/>
  <c r="A11" i="82" s="1"/>
  <c r="X12" i="82" s="1"/>
  <c r="A12" i="82" s="1"/>
  <c r="X13" i="82" s="1"/>
  <c r="A13" i="82" s="1"/>
  <c r="X14" i="82" s="1"/>
  <c r="A14" i="82" s="1"/>
  <c r="X15" i="82" s="1"/>
  <c r="A15" i="82" s="1"/>
  <c r="X16" i="82" s="1"/>
  <c r="A16" i="82" s="1"/>
  <c r="X17" i="82" s="1"/>
  <c r="A17" i="82" s="1"/>
  <c r="X18" i="82" s="1"/>
  <c r="A18" i="82" s="1"/>
  <c r="X19" i="82" s="1"/>
  <c r="A19" i="82" s="1"/>
  <c r="X20" i="82" s="1"/>
  <c r="A20" i="82" s="1"/>
  <c r="X21" i="82" s="1"/>
  <c r="A21" i="82" s="1"/>
  <c r="X22" i="82" s="1"/>
  <c r="A22" i="82" s="1"/>
  <c r="X23" i="82" s="1"/>
  <c r="A23" i="82" s="1"/>
  <c r="X24" i="82" s="1"/>
  <c r="A24" i="82" s="1"/>
  <c r="X25" i="82" s="1"/>
  <c r="A25" i="82" s="1"/>
  <c r="X26" i="82" s="1"/>
  <c r="A26" i="82" s="1"/>
  <c r="X27" i="82" s="1"/>
  <c r="A27" i="82" s="1"/>
  <c r="X28" i="82" s="1"/>
  <c r="A28" i="82" s="1"/>
  <c r="X29" i="82" s="1"/>
  <c r="A29" i="82" s="1"/>
  <c r="X30" i="82" s="1"/>
  <c r="A30" i="82" s="1"/>
  <c r="X31" i="82" s="1"/>
  <c r="A31" i="82" s="1"/>
  <c r="X32" i="82" s="1"/>
  <c r="A32" i="82" s="1"/>
  <c r="X33" i="82" s="1"/>
  <c r="A33" i="82" s="1"/>
  <c r="X34" i="82" s="1"/>
  <c r="A34" i="82" s="1"/>
  <c r="X35" i="82" s="1"/>
  <c r="A35" i="82" s="1"/>
  <c r="X9" i="83"/>
  <c r="A9" i="83" s="1"/>
  <c r="X10" i="83" s="1"/>
  <c r="A10" i="83" s="1"/>
  <c r="X11" i="83" s="1"/>
  <c r="A11" i="83" s="1"/>
  <c r="X12" i="83" s="1"/>
  <c r="A12" i="83" s="1"/>
  <c r="X13" i="83" s="1"/>
  <c r="A13" i="83" s="1"/>
  <c r="X14" i="83" s="1"/>
  <c r="A14" i="83" s="1"/>
  <c r="X15" i="83" s="1"/>
  <c r="A15" i="83" s="1"/>
  <c r="X16" i="83" s="1"/>
  <c r="A16" i="83" s="1"/>
  <c r="X17" i="83" s="1"/>
  <c r="A17" i="83" s="1"/>
  <c r="X18" i="83" s="1"/>
  <c r="A18" i="83" s="1"/>
  <c r="X19" i="83" s="1"/>
  <c r="A19" i="83" s="1"/>
  <c r="X20" i="83" s="1"/>
  <c r="A20" i="83" s="1"/>
  <c r="X21" i="83" s="1"/>
  <c r="A21" i="83" s="1"/>
  <c r="X22" i="83" s="1"/>
  <c r="A22" i="83" s="1"/>
  <c r="X23" i="83" s="1"/>
  <c r="A23" i="83" s="1"/>
  <c r="X24" i="83" s="1"/>
  <c r="A24" i="83" s="1"/>
  <c r="X25" i="83" s="1"/>
  <c r="A25" i="83" s="1"/>
  <c r="X26" i="83" s="1"/>
  <c r="A26" i="83" s="1"/>
  <c r="X27" i="83" s="1"/>
  <c r="A27" i="83" s="1"/>
  <c r="X28" i="83" s="1"/>
  <c r="A28" i="83" s="1"/>
  <c r="X29" i="83" s="1"/>
  <c r="A29" i="83" s="1"/>
  <c r="X30" i="83" s="1"/>
  <c r="A30" i="83" s="1"/>
  <c r="X31" i="83" s="1"/>
  <c r="A31" i="83" s="1"/>
  <c r="X32" i="83" s="1"/>
  <c r="A32" i="83" s="1"/>
  <c r="X33" i="83" s="1"/>
  <c r="A33" i="83" s="1"/>
  <c r="X34" i="83" s="1"/>
  <c r="A34" i="83" s="1"/>
  <c r="X35" i="83" s="1"/>
  <c r="A35" i="83" s="1"/>
  <c r="X9" i="78"/>
  <c r="A9" i="78" s="1"/>
  <c r="X10" i="78" s="1"/>
  <c r="A10" i="78" s="1"/>
  <c r="X11" i="78" s="1"/>
  <c r="A11" i="78" s="1"/>
  <c r="A9" i="85"/>
  <c r="X9" i="81"/>
  <c r="A9" i="81" s="1"/>
  <c r="X10" i="81" s="1"/>
  <c r="A10" i="81" s="1"/>
  <c r="X11" i="81" s="1"/>
  <c r="A11" i="81" s="1"/>
  <c r="X12" i="81" s="1"/>
  <c r="A12" i="81" s="1"/>
  <c r="X13" i="81" s="1"/>
  <c r="A13" i="81" s="1"/>
  <c r="X14" i="81" s="1"/>
  <c r="A14" i="81" s="1"/>
  <c r="X15" i="81" s="1"/>
  <c r="A15" i="81" s="1"/>
  <c r="X16" i="81" s="1"/>
  <c r="A16" i="81" s="1"/>
  <c r="X17" i="81" s="1"/>
  <c r="A17" i="81" s="1"/>
  <c r="X18" i="81" s="1"/>
  <c r="A18" i="81" s="1"/>
  <c r="X19" i="81" s="1"/>
  <c r="A19" i="81" s="1"/>
  <c r="X20" i="81" s="1"/>
  <c r="A20" i="81" s="1"/>
  <c r="X21" i="81" s="1"/>
  <c r="A21" i="81" s="1"/>
  <c r="X22" i="81" s="1"/>
  <c r="A22" i="81" s="1"/>
  <c r="X23" i="81" s="1"/>
  <c r="A23" i="81" s="1"/>
  <c r="X24" i="81" s="1"/>
  <c r="A24" i="81" s="1"/>
  <c r="X25" i="81" s="1"/>
  <c r="A25" i="81" s="1"/>
  <c r="X26" i="81" s="1"/>
  <c r="A26" i="81" s="1"/>
  <c r="X27" i="81" s="1"/>
  <c r="A27" i="81" s="1"/>
  <c r="X28" i="81" s="1"/>
  <c r="A28" i="81" s="1"/>
  <c r="X29" i="81" s="1"/>
  <c r="A29" i="81" s="1"/>
  <c r="X30" i="81" s="1"/>
  <c r="A30" i="81" s="1"/>
  <c r="X31" i="81" s="1"/>
  <c r="A31" i="81" s="1"/>
  <c r="X32" i="81" s="1"/>
  <c r="A32" i="81" s="1"/>
  <c r="X33" i="81" s="1"/>
  <c r="A33" i="81" s="1"/>
  <c r="X34" i="81" s="1"/>
  <c r="A34" i="81" s="1"/>
  <c r="X35" i="81" s="1"/>
  <c r="A35" i="81" s="1"/>
  <c r="X9" i="79"/>
  <c r="A9" i="79" s="1"/>
  <c r="X10" i="79" s="1"/>
  <c r="A10" i="79" s="1"/>
  <c r="X11" i="79" s="1"/>
  <c r="A11" i="79" s="1"/>
  <c r="X12" i="79" s="1"/>
  <c r="A12" i="79" s="1"/>
  <c r="X13" i="79" s="1"/>
  <c r="A13" i="79" s="1"/>
  <c r="X14" i="79" s="1"/>
  <c r="A14" i="79" s="1"/>
  <c r="X15" i="79" s="1"/>
  <c r="A15" i="79" s="1"/>
  <c r="X16" i="79" s="1"/>
  <c r="A16" i="79" s="1"/>
  <c r="X17" i="79" s="1"/>
  <c r="A17" i="79" s="1"/>
  <c r="X18" i="79" s="1"/>
  <c r="A18" i="79" s="1"/>
  <c r="X19" i="79" s="1"/>
  <c r="A19" i="79" s="1"/>
  <c r="X20" i="79" s="1"/>
  <c r="A20" i="79" s="1"/>
  <c r="X21" i="79" s="1"/>
  <c r="A21" i="79" s="1"/>
  <c r="X22" i="79" s="1"/>
  <c r="A22" i="79" s="1"/>
  <c r="X23" i="79" s="1"/>
  <c r="A23" i="79" s="1"/>
  <c r="X24" i="79" s="1"/>
  <c r="A24" i="79" s="1"/>
  <c r="X25" i="79" s="1"/>
  <c r="A25" i="79" s="1"/>
  <c r="X26" i="79" s="1"/>
  <c r="A26" i="79" s="1"/>
  <c r="X27" i="79" s="1"/>
  <c r="A27" i="79" s="1"/>
  <c r="X28" i="79" s="1"/>
  <c r="A28" i="79" s="1"/>
  <c r="X29" i="79" s="1"/>
  <c r="A29" i="79" s="1"/>
  <c r="X30" i="79" s="1"/>
  <c r="A30" i="79" s="1"/>
  <c r="X31" i="79" s="1"/>
  <c r="A31" i="79" s="1"/>
  <c r="X32" i="79" s="1"/>
  <c r="A32" i="79" s="1"/>
  <c r="X33" i="79" s="1"/>
  <c r="A33" i="79" s="1"/>
  <c r="X34" i="79" s="1"/>
  <c r="A34" i="79" s="1"/>
  <c r="X35" i="79" s="1"/>
  <c r="A35" i="79" s="1"/>
  <c r="W34" i="68"/>
  <c r="V34" i="68"/>
  <c r="O34" i="68" s="1"/>
  <c r="P34" i="68" s="1"/>
  <c r="U34" i="68"/>
  <c r="T34" i="68"/>
  <c r="S34" i="68"/>
  <c r="R34" i="68"/>
  <c r="Q34" i="68"/>
  <c r="N34" i="68"/>
  <c r="X10" i="85" l="1"/>
  <c r="A10" i="85" s="1"/>
  <c r="X11" i="95"/>
  <c r="A11" i="95" s="1"/>
  <c r="E34" i="68"/>
  <c r="G34" i="68"/>
  <c r="X12" i="78"/>
  <c r="A12" i="78" s="1"/>
  <c r="Y35" i="68"/>
  <c r="Y33" i="68"/>
  <c r="W33" i="68"/>
  <c r="V33" i="68"/>
  <c r="O33" i="68" s="1"/>
  <c r="U33" i="68"/>
  <c r="T33" i="68"/>
  <c r="S33" i="68"/>
  <c r="R33" i="68"/>
  <c r="Q33" i="68"/>
  <c r="N33" i="68"/>
  <c r="Y32" i="68"/>
  <c r="W32" i="68"/>
  <c r="V32" i="68"/>
  <c r="O32" i="68" s="1"/>
  <c r="U32" i="68"/>
  <c r="T32" i="68"/>
  <c r="S32" i="68"/>
  <c r="R32" i="68"/>
  <c r="Q32" i="68"/>
  <c r="N32" i="68"/>
  <c r="Y31" i="68"/>
  <c r="W31" i="68"/>
  <c r="V31" i="68"/>
  <c r="U31" i="68"/>
  <c r="T31" i="68"/>
  <c r="S31" i="68"/>
  <c r="R31" i="68"/>
  <c r="Q31" i="68"/>
  <c r="N31" i="68"/>
  <c r="Y30" i="68"/>
  <c r="W30" i="68"/>
  <c r="V30" i="68"/>
  <c r="O30" i="68" s="1"/>
  <c r="U30" i="68"/>
  <c r="T30" i="68"/>
  <c r="S30" i="68"/>
  <c r="R30" i="68"/>
  <c r="Q30" i="68"/>
  <c r="N30" i="68"/>
  <c r="Y29" i="68"/>
  <c r="W29" i="68"/>
  <c r="V29" i="68"/>
  <c r="O29" i="68" s="1"/>
  <c r="U29" i="68"/>
  <c r="T29" i="68"/>
  <c r="S29" i="68"/>
  <c r="R29" i="68"/>
  <c r="Q29" i="68"/>
  <c r="N29" i="68"/>
  <c r="Y28" i="68"/>
  <c r="W28" i="68"/>
  <c r="V28" i="68"/>
  <c r="O28" i="68" s="1"/>
  <c r="U28" i="68"/>
  <c r="T28" i="68"/>
  <c r="S28" i="68"/>
  <c r="R28" i="68"/>
  <c r="Q28" i="68"/>
  <c r="N28" i="68"/>
  <c r="Y27" i="68"/>
  <c r="W27" i="68"/>
  <c r="V27" i="68"/>
  <c r="O27" i="68" s="1"/>
  <c r="U27" i="68"/>
  <c r="T27" i="68"/>
  <c r="S27" i="68"/>
  <c r="R27" i="68"/>
  <c r="Q27" i="68"/>
  <c r="N27" i="68"/>
  <c r="Y26" i="68"/>
  <c r="W26" i="68"/>
  <c r="V26" i="68"/>
  <c r="O26" i="68" s="1"/>
  <c r="U26" i="68"/>
  <c r="T26" i="68"/>
  <c r="S26" i="68"/>
  <c r="R26" i="68"/>
  <c r="Q26" i="68"/>
  <c r="N26" i="68"/>
  <c r="Y25" i="68"/>
  <c r="W25" i="68"/>
  <c r="V25" i="68"/>
  <c r="O25" i="68" s="1"/>
  <c r="U25" i="68"/>
  <c r="T25" i="68"/>
  <c r="S25" i="68"/>
  <c r="R25" i="68"/>
  <c r="Q25" i="68"/>
  <c r="N25" i="68"/>
  <c r="Y24" i="68"/>
  <c r="W24" i="68"/>
  <c r="V24" i="68"/>
  <c r="O24" i="68" s="1"/>
  <c r="U24" i="68"/>
  <c r="T24" i="68"/>
  <c r="S24" i="68"/>
  <c r="R24" i="68"/>
  <c r="Q24" i="68"/>
  <c r="N24" i="68"/>
  <c r="Y23" i="68"/>
  <c r="W23" i="68"/>
  <c r="U23" i="68"/>
  <c r="T23" i="68"/>
  <c r="S23" i="68"/>
  <c r="R23" i="68"/>
  <c r="Q23" i="68"/>
  <c r="N23" i="68"/>
  <c r="Y22" i="68"/>
  <c r="W22" i="68"/>
  <c r="V22" i="68"/>
  <c r="O22" i="68" s="1"/>
  <c r="U22" i="68"/>
  <c r="T22" i="68"/>
  <c r="S22" i="68"/>
  <c r="R22" i="68"/>
  <c r="Q22" i="68"/>
  <c r="N22" i="68"/>
  <c r="Y21" i="68"/>
  <c r="W21" i="68"/>
  <c r="V21" i="68"/>
  <c r="O21" i="68" s="1"/>
  <c r="U21" i="68"/>
  <c r="T21" i="68"/>
  <c r="S21" i="68"/>
  <c r="R21" i="68"/>
  <c r="Q21" i="68"/>
  <c r="N21" i="68"/>
  <c r="Y20" i="68"/>
  <c r="W20" i="68"/>
  <c r="V20" i="68"/>
  <c r="O20" i="68" s="1"/>
  <c r="U20" i="68"/>
  <c r="T20" i="68"/>
  <c r="S20" i="68"/>
  <c r="R20" i="68"/>
  <c r="Q20" i="68"/>
  <c r="N20" i="68"/>
  <c r="Y19" i="68"/>
  <c r="W19" i="68"/>
  <c r="V19" i="68"/>
  <c r="O19" i="68" s="1"/>
  <c r="U19" i="68"/>
  <c r="T19" i="68"/>
  <c r="S19" i="68"/>
  <c r="R19" i="68"/>
  <c r="Q19" i="68"/>
  <c r="N19" i="68"/>
  <c r="Y18" i="68"/>
  <c r="W18" i="68"/>
  <c r="U18" i="68"/>
  <c r="T18" i="68"/>
  <c r="S18" i="68"/>
  <c r="R18" i="68"/>
  <c r="Q18" i="68"/>
  <c r="N18" i="68"/>
  <c r="Y17" i="68"/>
  <c r="W17" i="68"/>
  <c r="V17" i="68"/>
  <c r="O17" i="68" s="1"/>
  <c r="U17" i="68"/>
  <c r="T17" i="68"/>
  <c r="S17" i="68"/>
  <c r="R17" i="68"/>
  <c r="Q17" i="68"/>
  <c r="N17" i="68"/>
  <c r="Y16" i="68"/>
  <c r="W16" i="68"/>
  <c r="U16" i="68"/>
  <c r="T16" i="68"/>
  <c r="S16" i="68"/>
  <c r="R16" i="68"/>
  <c r="Q16" i="68"/>
  <c r="N16" i="68"/>
  <c r="Y15" i="68"/>
  <c r="W15" i="68"/>
  <c r="U15" i="68"/>
  <c r="T15" i="68"/>
  <c r="S15" i="68"/>
  <c r="R15" i="68"/>
  <c r="Q15" i="68"/>
  <c r="N15" i="68"/>
  <c r="Y14" i="68"/>
  <c r="W14" i="68"/>
  <c r="U14" i="68"/>
  <c r="T14" i="68"/>
  <c r="S14" i="68"/>
  <c r="R14" i="68"/>
  <c r="Q14" i="68"/>
  <c r="N14" i="68"/>
  <c r="Y13" i="68"/>
  <c r="W13" i="68"/>
  <c r="U13" i="68"/>
  <c r="T13" i="68"/>
  <c r="S13" i="68"/>
  <c r="R13" i="68"/>
  <c r="Q13" i="68"/>
  <c r="N13" i="68"/>
  <c r="N12" i="68"/>
  <c r="N11" i="68"/>
  <c r="N10" i="68"/>
  <c r="N9" i="68"/>
  <c r="B3" i="68"/>
  <c r="AM1" i="68"/>
  <c r="U12" i="68"/>
  <c r="Q12" i="68"/>
  <c r="V15" i="68" l="1"/>
  <c r="O15" i="68" s="1"/>
  <c r="P15" i="68" s="1"/>
  <c r="V16" i="68"/>
  <c r="O16" i="68" s="1"/>
  <c r="P16" i="68" s="1"/>
  <c r="X11" i="85"/>
  <c r="A11" i="85" s="1"/>
  <c r="X12" i="95"/>
  <c r="A12" i="95" s="1"/>
  <c r="V18" i="68"/>
  <c r="O18" i="68" s="1"/>
  <c r="P18" i="68" s="1"/>
  <c r="V23" i="68"/>
  <c r="O23" i="68" s="1"/>
  <c r="P23" i="68" s="1"/>
  <c r="V13" i="68"/>
  <c r="O13" i="68" s="1"/>
  <c r="P13" i="68" s="1"/>
  <c r="V14" i="68"/>
  <c r="O14" i="68" s="1"/>
  <c r="P14" i="68" s="1"/>
  <c r="O31" i="68"/>
  <c r="P31" i="68" s="1"/>
  <c r="X13" i="78"/>
  <c r="A13" i="78" s="1"/>
  <c r="P19" i="68"/>
  <c r="P27" i="68"/>
  <c r="P17" i="68"/>
  <c r="P21" i="68"/>
  <c r="P25" i="68"/>
  <c r="P29" i="68"/>
  <c r="P33" i="68"/>
  <c r="P20" i="68"/>
  <c r="P22" i="68"/>
  <c r="P24" i="68"/>
  <c r="P26" i="68"/>
  <c r="P28" i="68"/>
  <c r="P30" i="68"/>
  <c r="P32" i="68"/>
  <c r="AM5" i="68"/>
  <c r="X9" i="68" s="1"/>
  <c r="A9" i="68" s="1"/>
  <c r="X10" i="68" s="1"/>
  <c r="A10" i="68" s="1"/>
  <c r="AM4" i="68"/>
  <c r="R12" i="68"/>
  <c r="S12" i="68"/>
  <c r="T12" i="68"/>
  <c r="Q9" i="68"/>
  <c r="R9" i="68"/>
  <c r="S9" i="68"/>
  <c r="T9" i="68"/>
  <c r="U9" i="68"/>
  <c r="Q10" i="68"/>
  <c r="R10" i="68"/>
  <c r="S10" i="68"/>
  <c r="T10" i="68"/>
  <c r="U10" i="68"/>
  <c r="Q11" i="68"/>
  <c r="R11" i="68"/>
  <c r="S11" i="68"/>
  <c r="T11" i="68"/>
  <c r="U11" i="68"/>
  <c r="X12" i="85" l="1"/>
  <c r="A12" i="85" s="1"/>
  <c r="X13" i="95"/>
  <c r="A13" i="95" s="1"/>
  <c r="G30" i="68"/>
  <c r="E30" i="68"/>
  <c r="E26" i="68"/>
  <c r="G26" i="68"/>
  <c r="G22" i="68"/>
  <c r="E22" i="68"/>
  <c r="G29" i="68"/>
  <c r="E29" i="68"/>
  <c r="G21" i="68"/>
  <c r="E21" i="68"/>
  <c r="G19" i="68"/>
  <c r="E19" i="68"/>
  <c r="G15" i="68"/>
  <c r="E15" i="68"/>
  <c r="G31" i="68"/>
  <c r="E31" i="68"/>
  <c r="G32" i="68"/>
  <c r="E32" i="68"/>
  <c r="G28" i="68"/>
  <c r="E28" i="68"/>
  <c r="G24" i="68"/>
  <c r="E24" i="68"/>
  <c r="G20" i="68"/>
  <c r="E20" i="68"/>
  <c r="G16" i="68"/>
  <c r="E16" i="68"/>
  <c r="G33" i="68"/>
  <c r="E33" i="68"/>
  <c r="G25" i="68"/>
  <c r="E25" i="68"/>
  <c r="E17" i="68"/>
  <c r="G17" i="68"/>
  <c r="G27" i="68"/>
  <c r="E27" i="68"/>
  <c r="G23" i="68"/>
  <c r="E23" i="68"/>
  <c r="E18" i="68"/>
  <c r="G18" i="68"/>
  <c r="G14" i="68"/>
  <c r="E14" i="68"/>
  <c r="G13" i="68"/>
  <c r="E13" i="68"/>
  <c r="V12" i="68"/>
  <c r="O12" i="68" s="1"/>
  <c r="P12" i="68" s="1"/>
  <c r="X14" i="78"/>
  <c r="A14" i="78" s="1"/>
  <c r="C1" i="68"/>
  <c r="V11" i="68"/>
  <c r="V10" i="68"/>
  <c r="V9" i="68"/>
  <c r="X13" i="85" l="1"/>
  <c r="A13" i="85" s="1"/>
  <c r="X14" i="95"/>
  <c r="A14" i="95" s="1"/>
  <c r="E12" i="68"/>
  <c r="G12" i="68"/>
  <c r="O10" i="68"/>
  <c r="P10" i="68" s="1"/>
  <c r="O9" i="68"/>
  <c r="P9" i="68" s="1"/>
  <c r="O11" i="68"/>
  <c r="P11" i="68" s="1"/>
  <c r="X15" i="78"/>
  <c r="A15" i="78" s="1"/>
  <c r="X14" i="85" l="1"/>
  <c r="A14" i="85" s="1"/>
  <c r="X15" i="95"/>
  <c r="A15" i="95" s="1"/>
  <c r="E11" i="68"/>
  <c r="G11" i="68"/>
  <c r="E9" i="68"/>
  <c r="G9" i="68"/>
  <c r="E10" i="68"/>
  <c r="G10" i="68"/>
  <c r="X16" i="78"/>
  <c r="A16" i="78" s="1"/>
  <c r="X15" i="85" l="1"/>
  <c r="A15" i="85" s="1"/>
  <c r="X16" i="95"/>
  <c r="A16" i="95" s="1"/>
  <c r="X17" i="95" s="1"/>
  <c r="A17" i="95" s="1"/>
  <c r="X18" i="95" s="1"/>
  <c r="A18" i="95" s="1"/>
  <c r="X19" i="95" s="1"/>
  <c r="A19" i="95" s="1"/>
  <c r="X20" i="95" s="1"/>
  <c r="A20" i="95" s="1"/>
  <c r="X21" i="95" s="1"/>
  <c r="A21" i="95" s="1"/>
  <c r="X22" i="95" s="1"/>
  <c r="A22" i="95" s="1"/>
  <c r="X23" i="95" s="1"/>
  <c r="A23" i="95" s="1"/>
  <c r="X24" i="95" s="1"/>
  <c r="A24" i="95" s="1"/>
  <c r="X25" i="95" s="1"/>
  <c r="A25" i="95" s="1"/>
  <c r="X26" i="95" s="1"/>
  <c r="A26" i="95" s="1"/>
  <c r="X27" i="95" s="1"/>
  <c r="A27" i="95" s="1"/>
  <c r="X28" i="95" s="1"/>
  <c r="A28" i="95" s="1"/>
  <c r="X29" i="95" s="1"/>
  <c r="A29" i="95" s="1"/>
  <c r="X30" i="95" s="1"/>
  <c r="A30" i="95" s="1"/>
  <c r="X31" i="95" s="1"/>
  <c r="A31" i="95" s="1"/>
  <c r="X32" i="95" s="1"/>
  <c r="A32" i="95" s="1"/>
  <c r="X33" i="95" s="1"/>
  <c r="A33" i="95" s="1"/>
  <c r="X34" i="95" s="1"/>
  <c r="A34" i="95" s="1"/>
  <c r="X35" i="95" s="1"/>
  <c r="A35" i="95" s="1"/>
  <c r="E36" i="68"/>
  <c r="X17" i="78"/>
  <c r="A17" i="78" s="1"/>
  <c r="J33" i="12" l="1"/>
  <c r="J10" i="12"/>
  <c r="X16" i="85"/>
  <c r="A16" i="85" s="1"/>
  <c r="X17" i="85" s="1"/>
  <c r="A17" i="85" s="1"/>
  <c r="X18" i="85" s="1"/>
  <c r="A18" i="85" s="1"/>
  <c r="X19" i="85" s="1"/>
  <c r="A19" i="85" s="1"/>
  <c r="X20" i="85" s="1"/>
  <c r="A20" i="85" s="1"/>
  <c r="X21" i="85" s="1"/>
  <c r="A21" i="85" s="1"/>
  <c r="X22" i="85" s="1"/>
  <c r="A22" i="85" s="1"/>
  <c r="X23" i="85" s="1"/>
  <c r="A23" i="85" s="1"/>
  <c r="X24" i="85" s="1"/>
  <c r="A24" i="85" s="1"/>
  <c r="X25" i="85" s="1"/>
  <c r="A25" i="85" s="1"/>
  <c r="X26" i="85" s="1"/>
  <c r="A26" i="85" s="1"/>
  <c r="X27" i="85" s="1"/>
  <c r="A27" i="85" s="1"/>
  <c r="X28" i="85" s="1"/>
  <c r="A28" i="85" s="1"/>
  <c r="X29" i="85" s="1"/>
  <c r="A29" i="85" s="1"/>
  <c r="X30" i="85" s="1"/>
  <c r="A30" i="85" s="1"/>
  <c r="X31" i="85" s="1"/>
  <c r="A31" i="85" s="1"/>
  <c r="X32" i="85" s="1"/>
  <c r="A32" i="85" s="1"/>
  <c r="X33" i="85" s="1"/>
  <c r="A33" i="85" s="1"/>
  <c r="X34" i="85" s="1"/>
  <c r="A34" i="85" s="1"/>
  <c r="X35" i="85" s="1"/>
  <c r="A35" i="85" s="1"/>
  <c r="X18" i="78"/>
  <c r="A18" i="78" s="1"/>
  <c r="X19" i="78" l="1"/>
  <c r="A19" i="78" s="1"/>
  <c r="X20" i="78" l="1"/>
  <c r="A20" i="78" s="1"/>
  <c r="K31" i="12"/>
  <c r="L31" i="12" s="1"/>
  <c r="H30" i="12"/>
  <c r="K30" i="12" s="1"/>
  <c r="K23" i="12"/>
  <c r="L23" i="12" s="1"/>
  <c r="H22" i="12"/>
  <c r="K22" i="12" s="1"/>
  <c r="L22" i="12" s="1"/>
  <c r="K21" i="12"/>
  <c r="L21" i="12" s="1"/>
  <c r="H20" i="12"/>
  <c r="K20" i="12" s="1"/>
  <c r="L20" i="12" s="1"/>
  <c r="K19" i="12"/>
  <c r="L19" i="12" s="1"/>
  <c r="H18" i="12"/>
  <c r="K18" i="12" s="1"/>
  <c r="L18" i="12" s="1"/>
  <c r="K17" i="12"/>
  <c r="L17" i="12" s="1"/>
  <c r="H16" i="12"/>
  <c r="K16" i="12" s="1"/>
  <c r="L16" i="12" s="1"/>
  <c r="K15" i="12"/>
  <c r="L15" i="12" s="1"/>
  <c r="H14" i="12"/>
  <c r="K14" i="12" s="1"/>
  <c r="L14" i="12" s="1"/>
  <c r="K13" i="12"/>
  <c r="L13" i="12" s="1"/>
  <c r="H12" i="12"/>
  <c r="K12" i="12" s="1"/>
  <c r="L12" i="12" s="1"/>
  <c r="K11" i="12"/>
  <c r="H10" i="12"/>
  <c r="K9" i="12"/>
  <c r="H8" i="12"/>
  <c r="B5" i="98" s="1"/>
  <c r="I35" i="98" l="1"/>
  <c r="I15" i="98"/>
  <c r="I34" i="98"/>
  <c r="I30" i="98"/>
  <c r="I26" i="98"/>
  <c r="I22" i="98"/>
  <c r="I18" i="98"/>
  <c r="I31" i="98"/>
  <c r="I27" i="98"/>
  <c r="I23" i="98"/>
  <c r="I19" i="98"/>
  <c r="I11" i="98"/>
  <c r="I12" i="98"/>
  <c r="I32" i="98"/>
  <c r="I28" i="98"/>
  <c r="I24" i="98"/>
  <c r="I20" i="98"/>
  <c r="I33" i="98"/>
  <c r="I29" i="98"/>
  <c r="I25" i="98"/>
  <c r="I21" i="98"/>
  <c r="I17" i="98"/>
  <c r="I13" i="98"/>
  <c r="I14" i="98"/>
  <c r="I10" i="98"/>
  <c r="I16" i="98"/>
  <c r="I9" i="98"/>
  <c r="B5" i="95"/>
  <c r="I19" i="95" s="1"/>
  <c r="B5" i="97"/>
  <c r="I29" i="95"/>
  <c r="I28" i="95"/>
  <c r="L11" i="12"/>
  <c r="X21" i="78"/>
  <c r="A21" i="78" s="1"/>
  <c r="L30" i="12"/>
  <c r="B5" i="83"/>
  <c r="B5" i="82"/>
  <c r="B5" i="85"/>
  <c r="B5" i="80"/>
  <c r="K8" i="12"/>
  <c r="B5" i="84"/>
  <c r="B5" i="81"/>
  <c r="B5" i="79"/>
  <c r="B5" i="78"/>
  <c r="L9" i="12"/>
  <c r="L34" i="12" s="1"/>
  <c r="B5" i="68"/>
  <c r="I9" i="68" s="1"/>
  <c r="B4" i="68"/>
  <c r="K10" i="12"/>
  <c r="L10" i="12" s="1"/>
  <c r="I30" i="95" l="1"/>
  <c r="I15" i="95"/>
  <c r="I9" i="95"/>
  <c r="I14" i="95"/>
  <c r="I13" i="95"/>
  <c r="I35" i="95"/>
  <c r="I20" i="95"/>
  <c r="I21" i="95"/>
  <c r="I31" i="95"/>
  <c r="I16" i="95"/>
  <c r="I11" i="95"/>
  <c r="I12" i="95"/>
  <c r="I10" i="95"/>
  <c r="I32" i="95"/>
  <c r="I24" i="95"/>
  <c r="I33" i="95"/>
  <c r="I25" i="95"/>
  <c r="I17" i="95"/>
  <c r="I22" i="95"/>
  <c r="I23" i="95"/>
  <c r="I34" i="95"/>
  <c r="I26" i="95"/>
  <c r="I18" i="95"/>
  <c r="I27" i="95"/>
  <c r="K33" i="12"/>
  <c r="I36" i="98"/>
  <c r="I18" i="97"/>
  <c r="I22" i="97"/>
  <c r="I26" i="97"/>
  <c r="I30" i="97"/>
  <c r="I34" i="97"/>
  <c r="I19" i="97"/>
  <c r="I23" i="97"/>
  <c r="I27" i="97"/>
  <c r="I31" i="97"/>
  <c r="I20" i="97"/>
  <c r="I24" i="97"/>
  <c r="I28" i="97"/>
  <c r="I32" i="97"/>
  <c r="I17" i="97"/>
  <c r="I21" i="97"/>
  <c r="I25" i="97"/>
  <c r="I29" i="97"/>
  <c r="I33" i="97"/>
  <c r="I35" i="97"/>
  <c r="I10" i="97"/>
  <c r="I14" i="97"/>
  <c r="I11" i="97"/>
  <c r="I15" i="97"/>
  <c r="I13" i="97"/>
  <c r="I12" i="97"/>
  <c r="I16" i="97"/>
  <c r="I9" i="97"/>
  <c r="X22" i="78"/>
  <c r="A22" i="78" s="1"/>
  <c r="I15" i="79"/>
  <c r="I19" i="79"/>
  <c r="I23" i="79"/>
  <c r="I27" i="79"/>
  <c r="I31" i="79"/>
  <c r="I35" i="79"/>
  <c r="I14" i="79"/>
  <c r="I18" i="79"/>
  <c r="I22" i="79"/>
  <c r="I26" i="79"/>
  <c r="I30" i="79"/>
  <c r="I34" i="79"/>
  <c r="I13" i="79"/>
  <c r="I17" i="79"/>
  <c r="I21" i="79"/>
  <c r="I25" i="79"/>
  <c r="I29" i="79"/>
  <c r="I33" i="79"/>
  <c r="I16" i="79"/>
  <c r="I20" i="79"/>
  <c r="I24" i="79"/>
  <c r="I28" i="79"/>
  <c r="I32" i="79"/>
  <c r="I11" i="79"/>
  <c r="I12" i="79"/>
  <c r="I9" i="79"/>
  <c r="I10" i="79"/>
  <c r="I11" i="84"/>
  <c r="I15" i="84"/>
  <c r="I19" i="84"/>
  <c r="I23" i="84"/>
  <c r="I27" i="84"/>
  <c r="I31" i="84"/>
  <c r="I35" i="84"/>
  <c r="I14" i="84"/>
  <c r="I13" i="84"/>
  <c r="I17" i="84"/>
  <c r="I21" i="84"/>
  <c r="I25" i="84"/>
  <c r="I29" i="84"/>
  <c r="I33" i="84"/>
  <c r="I16" i="84"/>
  <c r="I9" i="84"/>
  <c r="I12" i="84"/>
  <c r="I20" i="84"/>
  <c r="I24" i="84"/>
  <c r="I28" i="84"/>
  <c r="I32" i="84"/>
  <c r="I10" i="84"/>
  <c r="I18" i="84"/>
  <c r="I22" i="84"/>
  <c r="I26" i="84"/>
  <c r="I30" i="84"/>
  <c r="I34" i="84"/>
  <c r="I13" i="85"/>
  <c r="I17" i="85"/>
  <c r="I21" i="85"/>
  <c r="I25" i="85"/>
  <c r="I29" i="85"/>
  <c r="I33" i="85"/>
  <c r="I14" i="85"/>
  <c r="I18" i="85"/>
  <c r="I22" i="85"/>
  <c r="I26" i="85"/>
  <c r="I30" i="85"/>
  <c r="I34" i="85"/>
  <c r="I15" i="85"/>
  <c r="I19" i="85"/>
  <c r="I23" i="85"/>
  <c r="I27" i="85"/>
  <c r="I31" i="85"/>
  <c r="I35" i="85"/>
  <c r="I16" i="85"/>
  <c r="I20" i="85"/>
  <c r="I28" i="85"/>
  <c r="I24" i="85"/>
  <c r="I32" i="85"/>
  <c r="I10" i="85"/>
  <c r="I9" i="85"/>
  <c r="I11" i="85"/>
  <c r="I12" i="85"/>
  <c r="I16" i="83"/>
  <c r="I20" i="83"/>
  <c r="I24" i="83"/>
  <c r="I28" i="83"/>
  <c r="I32" i="83"/>
  <c r="I13" i="83"/>
  <c r="I17" i="83"/>
  <c r="I21" i="83"/>
  <c r="I25" i="83"/>
  <c r="I29" i="83"/>
  <c r="I33" i="83"/>
  <c r="I14" i="83"/>
  <c r="I18" i="83"/>
  <c r="I22" i="83"/>
  <c r="I26" i="83"/>
  <c r="I30" i="83"/>
  <c r="I34" i="83"/>
  <c r="I15" i="83"/>
  <c r="I19" i="83"/>
  <c r="I23" i="83"/>
  <c r="I27" i="83"/>
  <c r="I31" i="83"/>
  <c r="I35" i="83"/>
  <c r="I12" i="83"/>
  <c r="I9" i="83"/>
  <c r="I11" i="83"/>
  <c r="I10" i="83"/>
  <c r="I14" i="78"/>
  <c r="I18" i="78"/>
  <c r="I22" i="78"/>
  <c r="I26" i="78"/>
  <c r="I30" i="78"/>
  <c r="I35" i="78"/>
  <c r="I13" i="78"/>
  <c r="I17" i="78"/>
  <c r="I21" i="78"/>
  <c r="I25" i="78"/>
  <c r="I29" i="78"/>
  <c r="I33" i="78"/>
  <c r="I16" i="78"/>
  <c r="I20" i="78"/>
  <c r="I24" i="78"/>
  <c r="I28" i="78"/>
  <c r="I32" i="78"/>
  <c r="I15" i="78"/>
  <c r="I19" i="78"/>
  <c r="I23" i="78"/>
  <c r="I27" i="78"/>
  <c r="I31" i="78"/>
  <c r="I34" i="78"/>
  <c r="I11" i="78"/>
  <c r="I9" i="78"/>
  <c r="I10" i="78"/>
  <c r="I12" i="78"/>
  <c r="I15" i="81"/>
  <c r="I17" i="81"/>
  <c r="I21" i="81"/>
  <c r="I25" i="81"/>
  <c r="I16" i="81"/>
  <c r="I20" i="81"/>
  <c r="I24" i="81"/>
  <c r="I28" i="81"/>
  <c r="I32" i="81"/>
  <c r="I29" i="81"/>
  <c r="I33" i="81"/>
  <c r="I13" i="81"/>
  <c r="I19" i="81"/>
  <c r="I23" i="81"/>
  <c r="I27" i="81"/>
  <c r="I14" i="81"/>
  <c r="I18" i="81"/>
  <c r="I22" i="81"/>
  <c r="I26" i="81"/>
  <c r="I30" i="81"/>
  <c r="I34" i="81"/>
  <c r="I31" i="81"/>
  <c r="I35" i="81"/>
  <c r="I10" i="81"/>
  <c r="I12" i="81"/>
  <c r="I9" i="81"/>
  <c r="I11" i="81"/>
  <c r="I13" i="80"/>
  <c r="I17" i="80"/>
  <c r="I21" i="80"/>
  <c r="I25" i="80"/>
  <c r="I29" i="80"/>
  <c r="I33" i="80"/>
  <c r="I14" i="80"/>
  <c r="I18" i="80"/>
  <c r="I22" i="80"/>
  <c r="I26" i="80"/>
  <c r="I30" i="80"/>
  <c r="I34" i="80"/>
  <c r="I15" i="80"/>
  <c r="I19" i="80"/>
  <c r="I27" i="80"/>
  <c r="I31" i="80"/>
  <c r="I35" i="80"/>
  <c r="I16" i="80"/>
  <c r="I24" i="80"/>
  <c r="I32" i="80"/>
  <c r="I23" i="80"/>
  <c r="I20" i="80"/>
  <c r="I28" i="80"/>
  <c r="I11" i="80"/>
  <c r="I12" i="80"/>
  <c r="I10" i="80"/>
  <c r="I9" i="80"/>
  <c r="I14" i="82"/>
  <c r="I18" i="82"/>
  <c r="I22" i="82"/>
  <c r="I26" i="82"/>
  <c r="I30" i="82"/>
  <c r="I34" i="82"/>
  <c r="I13" i="82"/>
  <c r="I17" i="82"/>
  <c r="I21" i="82"/>
  <c r="I25" i="82"/>
  <c r="I29" i="82"/>
  <c r="I33" i="82"/>
  <c r="I16" i="82"/>
  <c r="I20" i="82"/>
  <c r="I24" i="82"/>
  <c r="I28" i="82"/>
  <c r="I32" i="82"/>
  <c r="I15" i="82"/>
  <c r="I19" i="82"/>
  <c r="I23" i="82"/>
  <c r="I27" i="82"/>
  <c r="I31" i="82"/>
  <c r="I35" i="82"/>
  <c r="I11" i="82"/>
  <c r="I9" i="82"/>
  <c r="I10" i="82"/>
  <c r="I12" i="82"/>
  <c r="I34" i="68"/>
  <c r="I35" i="68"/>
  <c r="I13" i="68"/>
  <c r="I14" i="68"/>
  <c r="I15" i="68"/>
  <c r="I16" i="68"/>
  <c r="I17" i="68"/>
  <c r="I18" i="68"/>
  <c r="I19" i="68"/>
  <c r="I20" i="68"/>
  <c r="I21" i="68"/>
  <c r="I22" i="68"/>
  <c r="I23" i="68"/>
  <c r="I24" i="68"/>
  <c r="I25" i="68"/>
  <c r="I26" i="68"/>
  <c r="I27" i="68"/>
  <c r="I28" i="68"/>
  <c r="I29" i="68"/>
  <c r="I30" i="68"/>
  <c r="I31" i="68"/>
  <c r="I32" i="68"/>
  <c r="I33" i="68"/>
  <c r="I12" i="68"/>
  <c r="I11" i="68"/>
  <c r="I10" i="68"/>
  <c r="I36" i="95" l="1"/>
  <c r="I36" i="97"/>
  <c r="X23" i="78"/>
  <c r="A23" i="78" s="1"/>
  <c r="I36" i="81"/>
  <c r="I36" i="80"/>
  <c r="I36" i="83"/>
  <c r="I36" i="79"/>
  <c r="I36" i="82"/>
  <c r="I36" i="78"/>
  <c r="I36" i="85"/>
  <c r="I36" i="84"/>
  <c r="I36" i="68"/>
  <c r="L8" i="12"/>
  <c r="L33" i="12" s="1"/>
  <c r="X24" i="78" l="1"/>
  <c r="A24" i="78" s="1"/>
  <c r="X11" i="68"/>
  <c r="A11" i="68" s="1"/>
  <c r="X25" i="78" l="1"/>
  <c r="A25" i="78" s="1"/>
  <c r="X12" i="68"/>
  <c r="A12" i="68" s="1"/>
  <c r="X26" i="78" l="1"/>
  <c r="A26" i="78" s="1"/>
  <c r="X13" i="68"/>
  <c r="A13" i="68" s="1"/>
  <c r="X27" i="78" l="1"/>
  <c r="A27" i="78" s="1"/>
  <c r="X14" i="68"/>
  <c r="A14" i="68" s="1"/>
  <c r="X28" i="78" l="1"/>
  <c r="A28" i="78" s="1"/>
  <c r="X15" i="68"/>
  <c r="A15" i="68" s="1"/>
  <c r="X29" i="78" l="1"/>
  <c r="A29" i="78" s="1"/>
  <c r="X16" i="68"/>
  <c r="A16" i="68" s="1"/>
  <c r="X30" i="78" l="1"/>
  <c r="A30" i="78" s="1"/>
  <c r="X17" i="68"/>
  <c r="A17" i="68" s="1"/>
  <c r="X31" i="78" l="1"/>
  <c r="A31" i="78" s="1"/>
  <c r="X18" i="68"/>
  <c r="A18" i="68" s="1"/>
  <c r="X32" i="78" l="1"/>
  <c r="A32" i="78" s="1"/>
  <c r="X19" i="68"/>
  <c r="A19" i="68" s="1"/>
  <c r="X33" i="78" l="1"/>
  <c r="A33" i="78" s="1"/>
  <c r="X20" i="68"/>
  <c r="A20" i="68" s="1"/>
  <c r="X34" i="78" l="1"/>
  <c r="A34" i="78" s="1"/>
  <c r="X21" i="68"/>
  <c r="A21" i="68" s="1"/>
  <c r="X35" i="78" l="1"/>
  <c r="A35" i="78" s="1"/>
  <c r="X22" i="68"/>
  <c r="A22" i="68" s="1"/>
  <c r="X23" i="68" l="1"/>
  <c r="A23" i="68" s="1"/>
  <c r="X24" i="68" l="1"/>
  <c r="A24" i="68" s="1"/>
  <c r="X25" i="68" l="1"/>
  <c r="A25" i="68" s="1"/>
  <c r="X26" i="68" l="1"/>
  <c r="A26" i="68" s="1"/>
  <c r="X27" i="68" l="1"/>
  <c r="A27" i="68" s="1"/>
  <c r="X28" i="68" l="1"/>
  <c r="A28" i="68" s="1"/>
  <c r="X29" i="68" l="1"/>
  <c r="A29" i="68" s="1"/>
  <c r="X30" i="68" l="1"/>
  <c r="A30" i="68" s="1"/>
  <c r="X31" i="68" l="1"/>
  <c r="A31" i="68" s="1"/>
  <c r="X32" i="68" l="1"/>
  <c r="A32" i="68" s="1"/>
  <c r="X33" i="68" l="1"/>
  <c r="A33" i="68" s="1"/>
  <c r="X34" i="68" l="1"/>
  <c r="A34" i="68" s="1"/>
  <c r="X35" i="68" l="1"/>
  <c r="A35" i="68" s="1"/>
</calcChain>
</file>

<file path=xl/comments1.xml><?xml version="1.0" encoding="utf-8"?>
<comments xmlns="http://schemas.openxmlformats.org/spreadsheetml/2006/main">
  <authors>
    <author>作成者</author>
  </authors>
  <commentList>
    <comment ref="D5" authorId="0" shapeId="0">
      <text>
        <r>
          <rPr>
            <b/>
            <sz val="10"/>
            <color indexed="81"/>
            <rFont val="MS P ゴシック"/>
            <family val="3"/>
            <charset val="128"/>
          </rPr>
          <t>初期条件設定表に入力してください。</t>
        </r>
      </text>
    </comment>
    <comment ref="D6" authorId="0" shapeId="0">
      <text>
        <r>
          <rPr>
            <b/>
            <sz val="10"/>
            <color indexed="81"/>
            <rFont val="MS P ゴシック"/>
            <family val="3"/>
            <charset val="128"/>
          </rPr>
          <t>初期条件設定表に入力してください。</t>
        </r>
      </text>
    </comment>
    <comment ref="J8" authorId="0" shapeId="0">
      <text>
        <r>
          <rPr>
            <b/>
            <sz val="11"/>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<sst xmlns="http://schemas.openxmlformats.org/spreadsheetml/2006/main" count="2961" uniqueCount="202">
  <si>
    <t>円</t>
    <rPh sb="0" eb="1">
      <t>エン</t>
    </rPh>
    <phoneticPr fontId="3"/>
  </si>
  <si>
    <t>時間</t>
    <rPh sb="0" eb="2">
      <t>ジカン</t>
    </rPh>
    <phoneticPr fontId="3"/>
  </si>
  <si>
    <t>従事者氏名：</t>
    <rPh sb="0" eb="3">
      <t>ジュウジシャ</t>
    </rPh>
    <rPh sb="3" eb="5">
      <t>シメイ</t>
    </rPh>
    <phoneticPr fontId="3"/>
  </si>
  <si>
    <t>～</t>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</si>
  <si>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</si>
  <si>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</si>
  <si>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</si>
  <si>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</si>
  <si>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</si>
  <si>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</si>
  <si>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</si>
  <si>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</si>
  <si>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</si>
  <si>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</si>
  <si>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</si>
  <si>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</si>
  <si>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</si>
  <si>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</si>
  <si>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</si>
  <si>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</si>
  <si>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</si>
  <si>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</si>
  <si>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</si>
  <si>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</si>
  <si>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</si>
  <si>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</si>
  <si>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</si>
  <si>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</si>
  <si>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</si>
  <si>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</si>
  <si>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</si>
  <si>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氏名</t>
    <rPh sb="0" eb="2">
      <t>シメイ</t>
    </rPh>
    <phoneticPr fontId="3"/>
  </si>
  <si>
    <t>会社名</t>
    <rPh sb="0" eb="3">
      <t>カイシャメイ</t>
    </rPh>
    <phoneticPr fontId="3"/>
  </si>
  <si>
    <t>従事者印</t>
    <rPh sb="0" eb="3">
      <t>ジュウジシャ</t>
    </rPh>
    <rPh sb="3" eb="4">
      <t>イン</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</si>
  <si>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</si>
  <si>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</si>
  <si>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</si>
  <si>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</si>
  <si>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</si>
  <si>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（注）作業日報兼直接人件費個別明細表から氏名別ごとに記入してください。</t>
    <rPh sb="1" eb="2">
      <t>チュウ</t>
    </rPh>
    <rPh sb="20" eb="22">
      <t>シメイ</t>
    </rPh>
    <rPh sb="22" eb="23">
      <t>ベツ</t>
    </rPh>
    <rPh sb="26" eb="28">
      <t>キニュウ</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</si>
  <si>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</si>
  <si>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</si>
  <si>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</si>
  <si>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</si>
  <si>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</si>
  <si>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</si>
  <si>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</si>
  <si>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</si>
  <si>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朝休憩</t>
    <rPh sb="0" eb="1">
      <t>アサ</t>
    </rPh>
    <rPh sb="1" eb="3">
      <t>キュウケイ</t>
    </rPh>
    <phoneticPr fontId="3"/>
  </si>
  <si>
    <t>夕休憩</t>
    <rPh sb="0" eb="1">
      <t>ユウ</t>
    </rPh>
    <rPh sb="1" eb="3">
      <t>キュウケイ</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</si>
  <si>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</si>
  <si>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</si>
  <si>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</si>
  <si>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</si>
  <si>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午後休憩</t>
    <rPh sb="0" eb="2">
      <t>ゴゴ</t>
    </rPh>
    <rPh sb="2" eb="4">
      <t>キュウケイ</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</si>
  <si>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</si>
  <si>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</si>
  <si>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</si>
  <si>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</si>
  <si>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</si>
  <si>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</si>
  <si>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</si>
  <si>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労働時間</t>
    <rPh sb="0" eb="2">
      <t>ロウドウ</t>
    </rPh>
    <rPh sb="2" eb="4">
      <t>ジカン</t>
    </rPh>
    <phoneticPr fontId="3"/>
  </si>
  <si>
    <t>(a)</t>
  </si>
  <si>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</si>
  <si>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</si>
  <si>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</si>
  <si>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</si>
  <si>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</si>
  <si>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</si>
  <si>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</si>
  <si>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</si>
  <si>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</si>
  <si>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</si>
  <si>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午後休憩</t>
    <rPh sb="0" eb="2">
      <t>ゴゴ</t>
    </rPh>
    <rPh sb="2" eb="4">
      <t>キュウケイ</t>
    </rPh>
    <phoneticPr fontId="3"/>
  </si>
  <si>
    <t>午前休憩</t>
    <rPh sb="0" eb="2">
      <t>ゴゼン</t>
    </rPh>
    <rPh sb="2" eb="4">
      <t>キュウケイ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</si>
  <si>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</si>
  <si>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</si>
  <si>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</si>
  <si>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</si>
  <si>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</si>
  <si>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</si>
  <si>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</si>
  <si>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</si>
  <si>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　例)　「15」とか「20」 とか「末」(月末締の場合)</t>
    <rPh sb="1" eb="2">
      <t>レイ</t>
    </rPh>
    <rPh sb="18" eb="19">
      <t>スエ</t>
    </rPh>
    <rPh sb="21" eb="23">
      <t>ゲツマツ</t>
    </rPh>
    <rPh sb="23" eb="24">
      <t>シ</t>
    </rPh>
    <rPh sb="25" eb="27">
      <t>バアイ</t>
    </rPh>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</si>
  <si>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</si>
  <si>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</si>
  <si>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</si>
  <si>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</si>
  <si>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</si>
  <si>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</si>
  <si>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</si>
  <si>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</si>
  <si>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</si>
  <si>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</si>
  <si>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</si>
  <si>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</si>
  <si>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</si>
  <si>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</si>
  <si>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</si>
  <si>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</si>
  <si>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末</t>
    <rPh sb="0" eb="1">
      <t>スエ</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</si>
  <si>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</si>
  <si>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</si>
  <si>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</si>
  <si>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</si>
  <si>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</si>
  <si>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書類名</t>
    <rPh sb="0" eb="2">
      <t>ショルイ</t>
    </rPh>
    <rPh sb="2" eb="3">
      <t>メイ</t>
    </rPh>
    <phoneticPr fontId="3"/>
  </si>
  <si>
    <t>初期条件設定表</t>
    <rPh sb="0" eb="2">
      <t>ショキ</t>
    </rPh>
    <rPh sb="2" eb="4">
      <t>ジョウケン</t>
    </rPh>
    <rPh sb="4" eb="6">
      <t>セッテイ</t>
    </rPh>
    <rPh sb="6" eb="7">
      <t>ヒョウ</t>
    </rPh>
    <phoneticPr fontId="3"/>
  </si>
  <si>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</si>
  <si>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</si>
  <si>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</si>
  <si>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提出の必要性</t>
    <rPh sb="0" eb="2">
      <t>テイシュツ</t>
    </rPh>
    <rPh sb="3" eb="6">
      <t>ヒツヨウセイ</t>
    </rPh>
    <phoneticPr fontId="3"/>
  </si>
  <si>
    <t>なし</t>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</si>
  <si>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</si>
  <si>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</si>
  <si>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</si>
  <si>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</si>
  <si>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</si>
  <si>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←参考：上記の計算結果</t>
    <rPh sb="1" eb="3">
      <t>サンコウ</t>
    </rPh>
    <rPh sb="4" eb="6">
      <t>ジョウキ</t>
    </rPh>
    <rPh sb="7" eb="9">
      <t>ケイサン</t>
    </rPh>
    <rPh sb="9" eb="11">
      <t>ケッカ</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</si>
  <si>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</si>
  <si>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</si>
  <si>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</si>
  <si>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</si>
  <si>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初期設定　最初に入力してください</t>
    <rPh sb="0" eb="2">
      <t>ショキ</t>
    </rPh>
    <rPh sb="2" eb="4">
      <t>セッテイ</t>
    </rPh>
    <rPh sb="5" eb="7">
      <t>サイショ</t>
    </rPh>
    <rPh sb="8" eb="10">
      <t>ニュウリョク</t>
    </rPh>
    <phoneticPr fontId="3"/>
  </si>
  <si>
    <t>前月の締日</t>
    <rPh sb="0" eb="1">
      <t>マエ</t>
    </rPh>
    <rPh sb="1" eb="2">
      <t>ツキ</t>
    </rPh>
    <rPh sb="3" eb="4">
      <t>シ</t>
    </rPh>
    <rPh sb="4" eb="5">
      <t>ヒ</t>
    </rPh>
    <phoneticPr fontId="3"/>
  </si>
  <si>
    <t>直接人件費提出書式の目次</t>
    <rPh sb="0" eb="2">
      <t>チョクセツ</t>
    </rPh>
    <rPh sb="2" eb="5">
      <t>ジンケンヒ</t>
    </rPh>
    <rPh sb="5" eb="7">
      <t>テイシュツ</t>
    </rPh>
    <rPh sb="7" eb="9">
      <t>ショシキ</t>
    </rPh>
    <rPh sb="10" eb="12">
      <t>モクジ</t>
    </rPh>
    <phoneticPr fontId="3"/>
  </si>
  <si>
    <t>4月</t>
    <rPh sb="1" eb="2">
      <t>ツキ</t>
    </rPh>
    <phoneticPr fontId="3"/>
  </si>
  <si>
    <t>5月</t>
    <rPh sb="1" eb="2">
      <t>ツキ</t>
    </rPh>
    <phoneticPr fontId="3"/>
  </si>
  <si>
    <t>6月</t>
    <rPh sb="1" eb="2">
      <t>ツキ</t>
    </rPh>
    <phoneticPr fontId="3"/>
  </si>
  <si>
    <t>7月</t>
    <rPh sb="1" eb="2">
      <t>ツキ</t>
    </rPh>
    <phoneticPr fontId="3"/>
  </si>
  <si>
    <t>8月</t>
    <rPh sb="1" eb="2">
      <t>ツキ</t>
    </rPh>
    <phoneticPr fontId="3"/>
  </si>
  <si>
    <t>9月</t>
    <rPh sb="1" eb="2">
      <t>ツキ</t>
    </rPh>
    <phoneticPr fontId="3"/>
  </si>
  <si>
    <t>10月</t>
    <rPh sb="2" eb="3">
      <t>ツキ</t>
    </rPh>
    <phoneticPr fontId="3"/>
  </si>
  <si>
    <t>11月</t>
    <rPh sb="2" eb="3">
      <t>ツキ</t>
    </rPh>
    <phoneticPr fontId="3"/>
  </si>
  <si>
    <t>【事務手引様式】　　全体工程表</t>
    <rPh sb="1" eb="3">
      <t>ジム</t>
    </rPh>
    <rPh sb="3" eb="5">
      <t>テビ</t>
    </rPh>
    <rPh sb="5" eb="7">
      <t>ヨウシキ</t>
    </rPh>
    <rPh sb="10" eb="12">
      <t>ゼンタイ</t>
    </rPh>
    <rPh sb="12" eb="15">
      <t>コウテイヒョウ</t>
    </rPh>
    <phoneticPr fontId="3"/>
  </si>
  <si>
    <t>黄色いセルが入力箇所です。</t>
    <rPh sb="0" eb="2">
      <t>キイロ</t>
    </rPh>
    <rPh sb="6" eb="8">
      <t>ニュウリョク</t>
    </rPh>
    <rPh sb="8" eb="10">
      <t>カショ</t>
    </rPh>
    <phoneticPr fontId="3"/>
  </si>
  <si>
    <t>全体工程表</t>
    <rPh sb="0" eb="2">
      <t>ゼンタイ</t>
    </rPh>
    <rPh sb="2" eb="5">
      <t>コウテイヒョウ</t>
    </rPh>
    <phoneticPr fontId="3"/>
  </si>
  <si>
    <t>担当者
または
外注先</t>
    <rPh sb="0" eb="3">
      <t>タントウシャ</t>
    </rPh>
    <rPh sb="8" eb="10">
      <t>ガイチュウ</t>
    </rPh>
    <rPh sb="10" eb="11">
      <t>サキ</t>
    </rPh>
    <phoneticPr fontId="3"/>
  </si>
  <si>
    <t>明細書
番号</t>
    <rPh sb="0" eb="2">
      <t>メイサイ</t>
    </rPh>
    <rPh sb="4" eb="6">
      <t>バンゴウ</t>
    </rPh>
    <phoneticPr fontId="3"/>
  </si>
  <si>
    <t>計画</t>
    <rPh sb="0" eb="2">
      <t>ケイカク</t>
    </rPh>
    <phoneticPr fontId="3"/>
  </si>
  <si>
    <t>実績</t>
    <rPh sb="0" eb="2">
      <t>ジッセキ</t>
    </rPh>
    <phoneticPr fontId="3"/>
  </si>
  <si>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3"/>
  </si>
  <si>
    <t>工程
番号</t>
    <rPh sb="0" eb="2">
      <t>コウテイ</t>
    </rPh>
    <rPh sb="3" eb="5">
      <t>バンゴウ</t>
    </rPh>
    <phoneticPr fontId="3"/>
  </si>
  <si>
    <t>開発工程・業務内容</t>
    <rPh sb="0" eb="2">
      <t>カイハツ</t>
    </rPh>
    <rPh sb="2" eb="4">
      <t>コウテイ</t>
    </rPh>
    <rPh sb="5" eb="7">
      <t>ギョウム</t>
    </rPh>
    <rPh sb="7" eb="9">
      <t>ナイヨウ</t>
    </rPh>
    <phoneticPr fontId="3"/>
  </si>
  <si>
    <t>開始</t>
    <rPh sb="0" eb="2">
      <t>カイシ</t>
    </rPh>
    <phoneticPr fontId="3"/>
  </si>
  <si>
    <t>終了</t>
    <rPh sb="0" eb="2">
      <t>シュウリョウ</t>
    </rPh>
    <phoneticPr fontId="3"/>
  </si>
  <si>
    <t xml:space="preserve"> </t>
    <phoneticPr fontId="3"/>
  </si>
  <si>
    <t>【事務手引様式】　　成果物対照表</t>
    <rPh sb="1" eb="3">
      <t>ジム</t>
    </rPh>
    <rPh sb="3" eb="5">
      <t>テビ</t>
    </rPh>
    <rPh sb="5" eb="7">
      <t>ヨウシキ</t>
    </rPh>
    <rPh sb="10" eb="13">
      <t>セイカブツ</t>
    </rPh>
    <rPh sb="13" eb="15">
      <t>タイショウ</t>
    </rPh>
    <rPh sb="15" eb="16">
      <t>ヒョウ</t>
    </rPh>
    <phoneticPr fontId="3"/>
  </si>
  <si>
    <t>黄色いセルが入力個所です。</t>
    <rPh sb="0" eb="2">
      <t>キイロ</t>
    </rPh>
    <rPh sb="6" eb="8">
      <t>ニュウリョク</t>
    </rPh>
    <rPh sb="8" eb="10">
      <t>カショ</t>
    </rPh>
    <phoneticPr fontId="3"/>
  </si>
  <si>
    <t>成果物対照表</t>
    <rPh sb="0" eb="3">
      <t>セイカブツ</t>
    </rPh>
    <rPh sb="3" eb="6">
      <t>タイショウヒョウ</t>
    </rPh>
    <phoneticPr fontId="3"/>
  </si>
  <si>
    <t>終了日</t>
    <rPh sb="0" eb="2">
      <t>シュウリョウ</t>
    </rPh>
    <rPh sb="2" eb="3">
      <t>ヒ</t>
    </rPh>
    <phoneticPr fontId="3"/>
  </si>
  <si>
    <t>書類名または資料名</t>
    <rPh sb="0" eb="2">
      <t>ショルイ</t>
    </rPh>
    <rPh sb="2" eb="3">
      <t>メイ</t>
    </rPh>
    <rPh sb="6" eb="8">
      <t>シリョウ</t>
    </rPh>
    <rPh sb="8" eb="9">
      <t>メイ</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</si>
  <si>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</si>
  <si>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対象外
時間</t>
    <rPh sb="0" eb="3">
      <t>タイショウガイ</t>
    </rPh>
    <rPh sb="4" eb="6">
      <t>ジカン</t>
    </rPh>
    <phoneticPr fontId="3"/>
  </si>
  <si>
    <t>延べ時間</t>
    <rPh sb="0" eb="1">
      <t>ノ</t>
    </rPh>
    <rPh sb="2" eb="4">
      <t>ジカン</t>
    </rPh>
    <phoneticPr fontId="3"/>
  </si>
  <si>
    <t>延べ分</t>
    <rPh sb="0" eb="1">
      <t>ノ</t>
    </rPh>
    <rPh sb="2" eb="3">
      <t>フン</t>
    </rPh>
    <phoneticPr fontId="3"/>
  </si>
  <si>
    <t>時間給の合計（Ⅰ）×（Ⅱ）</t>
    <rPh sb="0" eb="3">
      <t>ジカンキュウ</t>
    </rPh>
    <rPh sb="4" eb="6">
      <t>ゴウケイ</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</si>
  <si>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</si>
  <si>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</si>
  <si>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直　接　人　件　費　総　括　表　（　前 　期・後　期　合　計　）</t>
    <rPh sb="0" eb="1">
      <t>チョク</t>
    </rPh>
    <rPh sb="2" eb="3">
      <t>セッ</t>
    </rPh>
    <rPh sb="4" eb="5">
      <t>ヒト</t>
    </rPh>
    <rPh sb="6" eb="7">
      <t>ケン</t>
    </rPh>
    <rPh sb="8" eb="9">
      <t>ヒ</t>
    </rPh>
    <rPh sb="10" eb="11">
      <t>ソウ</t>
    </rPh>
    <rPh sb="12" eb="13">
      <t>カツ</t>
    </rPh>
    <rPh sb="14" eb="15">
      <t>ヒョウ</t>
    </rPh>
    <rPh sb="18" eb="19">
      <t>マエ</t>
    </rPh>
    <rPh sb="21" eb="22">
      <t>キ</t>
    </rPh>
    <rPh sb="23" eb="24">
      <t>アト</t>
    </rPh>
    <rPh sb="25" eb="26">
      <t>キ</t>
    </rPh>
    <rPh sb="27" eb="28">
      <t>ゴウ</t>
    </rPh>
    <rPh sb="29" eb="30">
      <t>ケイ</t>
    </rPh>
    <phoneticPr fontId="3"/>
  </si>
  <si>
    <t>直　接　人　件　費　総　括　表　（　後　　期　）</t>
    <rPh sb="0" eb="1">
      <t>チョク</t>
    </rPh>
    <rPh sb="2" eb="3">
      <t>セッ</t>
    </rPh>
    <rPh sb="4" eb="5">
      <t>ヒト</t>
    </rPh>
    <rPh sb="6" eb="7">
      <t>ケン</t>
    </rPh>
    <rPh sb="8" eb="9">
      <t>ヒ</t>
    </rPh>
    <rPh sb="10" eb="11">
      <t>ソウ</t>
    </rPh>
    <rPh sb="12" eb="13">
      <t>カツ</t>
    </rPh>
    <rPh sb="14" eb="15">
      <t>ヒョウ</t>
    </rPh>
    <rPh sb="18" eb="19">
      <t>アト</t>
    </rPh>
    <rPh sb="21" eb="22">
      <t>キ</t>
    </rPh>
    <phoneticPr fontId="3"/>
  </si>
  <si>
    <t>1月</t>
    <rPh sb="1" eb="2">
      <t>ツキ</t>
    </rPh>
    <phoneticPr fontId="3"/>
  </si>
  <si>
    <t>2月</t>
    <rPh sb="1" eb="2">
      <t>ツキ</t>
    </rPh>
    <phoneticPr fontId="3"/>
  </si>
  <si>
    <t>3月</t>
    <rPh sb="1" eb="2">
      <t>ツキ</t>
    </rPh>
    <phoneticPr fontId="3"/>
  </si>
  <si>
    <t>全体工程表</t>
    <rPh sb="0" eb="2">
      <t>ゼンタイ</t>
    </rPh>
    <rPh sb="2" eb="5">
      <t>コウテイヒョウ</t>
    </rPh>
    <phoneticPr fontId="3"/>
  </si>
  <si>
    <t>成果物まとめ</t>
    <rPh sb="0" eb="3">
      <t>セイカブツ</t>
    </rPh>
    <phoneticPr fontId="3"/>
  </si>
  <si>
    <t>提出</t>
    <rPh sb="0" eb="2">
      <t>テイシュツ</t>
    </rPh>
    <phoneticPr fontId="3"/>
  </si>
  <si>
    <t>全員分記入して提出</t>
    <rPh sb="0" eb="2">
      <t>ゼンイン</t>
    </rPh>
    <rPh sb="2" eb="3">
      <t>ブン</t>
    </rPh>
    <rPh sb="3" eb="5">
      <t>キニュウ</t>
    </rPh>
    <rPh sb="7" eb="9">
      <t>テイシュツ</t>
    </rPh>
    <phoneticPr fontId="3"/>
  </si>
  <si>
    <t>各作業者分を提出</t>
    <rPh sb="0" eb="1">
      <t>カク</t>
    </rPh>
    <rPh sb="1" eb="4">
      <t>サギョウシャ</t>
    </rPh>
    <rPh sb="4" eb="5">
      <t>ブン</t>
    </rPh>
    <rPh sb="6" eb="8">
      <t>テイシュツ</t>
    </rPh>
    <phoneticPr fontId="3"/>
  </si>
  <si>
    <t>作業が有ればその分を提出</t>
    <rPh sb="0" eb="2">
      <t>サギョウ</t>
    </rPh>
    <rPh sb="3" eb="4">
      <t>ア</t>
    </rPh>
    <rPh sb="8" eb="9">
      <t>ブン</t>
    </rPh>
    <rPh sb="10" eb="12">
      <t>テイシュツ</t>
    </rPh>
    <phoneticPr fontId="3"/>
  </si>
  <si>
    <t>様式第7-3号（別紙3-2）</t>
    <rPh sb="0" eb="2">
      <t>ヨウシキ</t>
    </rPh>
    <rPh sb="2" eb="3">
      <t>ダイ</t>
    </rPh>
    <rPh sb="6" eb="7">
      <t>ゴウ</t>
    </rPh>
    <rPh sb="8" eb="10">
      <t>ベッシ</t>
    </rPh>
    <phoneticPr fontId="3"/>
  </si>
  <si>
    <t>従事者別人件費総括表</t>
    <rPh sb="0" eb="3">
      <t>ジュウジシャ</t>
    </rPh>
    <rPh sb="3" eb="4">
      <t>ベツ</t>
    </rPh>
    <rPh sb="4" eb="7">
      <t>ジンケンヒ</t>
    </rPh>
    <rPh sb="7" eb="10">
      <t>ソウカツヒョウ</t>
    </rPh>
    <phoneticPr fontId="3"/>
  </si>
  <si>
    <t>様式第7-3号（別紙3-3）</t>
    <rPh sb="0" eb="2">
      <t>ヨウシキ</t>
    </rPh>
    <rPh sb="2" eb="3">
      <t>ダイ</t>
    </rPh>
    <rPh sb="6" eb="7">
      <t>ゴウ</t>
    </rPh>
    <rPh sb="8" eb="10">
      <t>ベッシ</t>
    </rPh>
    <phoneticPr fontId="3"/>
  </si>
  <si>
    <t>様式第7-3号（別紙3-4）</t>
    <rPh sb="0" eb="2">
      <t>ヨウシキ</t>
    </rPh>
    <rPh sb="2" eb="3">
      <t>ダイ</t>
    </rPh>
    <rPh sb="6" eb="7">
      <t>ゴウ</t>
    </rPh>
    <rPh sb="8" eb="10">
      <t>ベッシ</t>
    </rPh>
    <phoneticPr fontId="3"/>
  </si>
  <si>
    <t>様式第7-3号（別紙3-1）</t>
    <rPh sb="0" eb="2">
      <t>ヨウシキ</t>
    </rPh>
    <rPh sb="2" eb="3">
      <t>ダイ</t>
    </rPh>
    <rPh sb="6" eb="7">
      <t>ゴウ</t>
    </rPh>
    <rPh sb="8" eb="10">
      <t>ベッシ</t>
    </rPh>
    <phoneticPr fontId="3"/>
  </si>
  <si>
    <t>総括表（前期・後期合計）</t>
    <phoneticPr fontId="3"/>
  </si>
  <si>
    <t>総括表（後期）</t>
    <phoneticPr fontId="3"/>
  </si>
  <si>
    <t>人件費個別明細表R3年12月</t>
    <phoneticPr fontId="3"/>
  </si>
  <si>
    <t>様式第7-3号（別紙3-1）直接人件費総括表（前期・後期合計）</t>
    <rPh sb="2" eb="3">
      <t>ダイ</t>
    </rPh>
    <rPh sb="23" eb="25">
      <t>ゼンキ</t>
    </rPh>
    <rPh sb="26" eb="28">
      <t>コウキ</t>
    </rPh>
    <rPh sb="28" eb="30">
      <t>ゴウケイ</t>
    </rPh>
    <phoneticPr fontId="3"/>
  </si>
  <si>
    <t>様式第7-3号（別紙3-2）直接人件費総括表（後期）</t>
    <rPh sb="2" eb="3">
      <t>ダイ</t>
    </rPh>
    <rPh sb="23" eb="25">
      <t>コウキ</t>
    </rPh>
    <phoneticPr fontId="3"/>
  </si>
  <si>
    <t>様式第7-3号（別紙3-3）従事者別人件費総括表</t>
    <rPh sb="0" eb="2">
      <t>ヨウシキ</t>
    </rPh>
    <rPh sb="2" eb="3">
      <t>ダイ</t>
    </rPh>
    <rPh sb="6" eb="7">
      <t>ゴウ</t>
    </rPh>
    <rPh sb="8" eb="10">
      <t>ベッシ</t>
    </rPh>
    <rPh sb="14" eb="16">
      <t>ジュウジ</t>
    </rPh>
    <rPh sb="16" eb="17">
      <t>シャ</t>
    </rPh>
    <rPh sb="17" eb="18">
      <t>ベツ</t>
    </rPh>
    <rPh sb="18" eb="21">
      <t>ジンケンヒ</t>
    </rPh>
    <rPh sb="21" eb="24">
      <t>ソウカツヒョウ</t>
    </rPh>
    <phoneticPr fontId="3"/>
  </si>
  <si>
    <t>様式第7-3号（別紙3-4）作業日報兼直接人件費個別明細表（12月分）</t>
    <rPh sb="0" eb="2">
      <t>ヨウシキ</t>
    </rPh>
    <rPh sb="2" eb="3">
      <t>ダイ</t>
    </rPh>
    <rPh sb="6" eb="7">
      <t>ゴウ</t>
    </rPh>
    <rPh sb="8" eb="10">
      <t>ベッシ</t>
    </rPh>
    <phoneticPr fontId="3"/>
  </si>
  <si>
    <t>作業日報兼直接人件費個別明細表（1月分）</t>
    <phoneticPr fontId="3"/>
  </si>
  <si>
    <t>作業日報兼直接人件費個別明細表（2月分）</t>
  </si>
  <si>
    <t>作業日報兼直接人件費個別明細表（3月分）</t>
  </si>
  <si>
    <t>作業日報兼直接人件費個別明細表（4月分）</t>
  </si>
  <si>
    <t>作業日報兼直接人件費個別明細表（5月分）</t>
  </si>
  <si>
    <t>作業日報兼直接人件費個別明細表（6月分）</t>
  </si>
  <si>
    <t>作業日報兼直接人件費個別明細表（7月分）</t>
  </si>
  <si>
    <t>作業日報兼直接人件費個別明細表（8月分）</t>
  </si>
  <si>
    <t>作業日報兼直接人件費個別明細表（9月分）</t>
  </si>
  <si>
    <t>作業日報兼直接人件費個別明細表（10月分）</t>
  </si>
  <si>
    <t>作業日報兼直接人件費個別明細表（11月分）</t>
  </si>
  <si>
    <t>成果物対照表</t>
    <phoneticPr fontId="3"/>
  </si>
  <si>
    <t/>
  </si>
  <si>
    <t>従事者別人件費総括表</t>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</si>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</sst>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quot;月&quot;"/>
    <numFmt numFmtId="188" formatCode="0&quot;日&quot;"/>
    <numFmt numFmtId="189" formatCode="0.0"/>
  </numFmts>
  <fonts count="36">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6"/>
      <name val="ＭＳ Ｐゴシック"/>
      <family val="3"/>
      <charset val="128"/>
    </font>
    <font>
      <u/>
      <sz val="11"/>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color rgb="FFFF0000"/>
      <name val="ＭＳ Ｐゴシック"/>
      <family val="3"/>
      <charset val="128"/>
    </font>
    <font>
      <sz val="14"/>
      <name val="ＭＳ Ｐゴシック"/>
      <family val="3"/>
      <charset val="128"/>
    </font>
    <font>
      <sz val="11"/>
      <color rgb="FF0070C0"/>
      <name val="ＭＳ Ｐゴシック"/>
      <family val="3"/>
      <charset val="128"/>
    </font>
    <font>
      <u/>
      <sz val="11"/>
      <color theme="1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1"/>
      <color indexed="81"/>
      <name val="ＭＳ Ｐゴシック"/>
      <family val="3"/>
      <charset val="128"/>
    </font>
    <font>
      <b/>
      <sz val="10"/>
      <color indexed="81"/>
      <name val="MS P ゴシック"/>
      <family val="3"/>
      <charset val="128"/>
    </font>
    <font>
      <b/>
      <sz val="14"/>
      <color indexed="8"/>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sz val="11"/>
      <color rgb="FFFF0000"/>
      <name val="ＭＳ Ｐゴシック"/>
      <family val="3"/>
      <charset val="128"/>
    </font>
    <font>
      <b/>
      <sz val="11"/>
      <color rgb="FFFF0000"/>
      <name val="ＭＳ Ｐゴシック"/>
      <family val="3"/>
      <charset val="128"/>
    </font>
    <font>
      <b/>
      <u/>
      <sz val="11"/>
      <color rgb="FFFF0000"/>
      <name val="ＭＳ Ｐゴシック"/>
      <family val="3"/>
      <charset val="128"/>
    </font>
  </fonts>
  <fills count="8">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6" tint="0.79998168889431442"/>
        <bgColor indexed="64"/>
      </patternFill>
    </fill>
    <fill>
      <patternFill patternType="solid">
        <fgColor rgb="FFFFFF66"/>
        <bgColor indexed="64"/>
      </patternFill>
    </fill>
    <fill>
      <patternFill patternType="solid">
        <fgColor rgb="FFFFFFDD"/>
        <bgColor indexed="64"/>
      </patternFill>
    </fill>
    <fill>
      <patternFill patternType="solid">
        <fgColor theme="0"/>
        <bgColor indexed="64"/>
      </patternFill>
    </fill>
  </fills>
  <borders count="88">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s>
  <cellStyleXfs count="6">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xf numFmtId="0" fontId="21" fillId="0" borderId="0" applyNumberFormat="0" applyFill="0" applyBorder="0" applyAlignment="0" applyProtection="0"/>
  </cellStyleXfs>
  <cellXfs count="404">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1"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1" xfId="2" applyFont="1" applyBorder="1" applyAlignment="1" applyProtection="1">
      <alignment horizontal="center" vertical="center"/>
    </xf>
    <xf numFmtId="0" fontId="12" fillId="0" borderId="11" xfId="2" applyFont="1" applyBorder="1" applyAlignment="1" applyProtection="1">
      <alignment horizontal="left" vertical="center"/>
    </xf>
    <xf numFmtId="178" fontId="1" fillId="0" borderId="0" xfId="2" applyNumberFormat="1" applyFont="1" applyAlignment="1">
      <alignment vertical="center" wrapText="1"/>
    </xf>
    <xf numFmtId="178" fontId="1" fillId="0" borderId="15" xfId="2" applyNumberFormat="1" applyFont="1" applyBorder="1" applyAlignment="1" applyProtection="1">
      <alignment vertical="center" shrinkToFi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horizontal="right" vertical="center" shrinkToFit="1"/>
    </xf>
    <xf numFmtId="178" fontId="1" fillId="0" borderId="15" xfId="2" applyNumberFormat="1" applyFont="1" applyBorder="1" applyAlignment="1" applyProtection="1">
      <alignment horizontal="right" vertical="center" shrinkToFit="1"/>
    </xf>
    <xf numFmtId="178" fontId="8" fillId="0" borderId="16" xfId="2" applyNumberFormat="1" applyFont="1" applyBorder="1" applyAlignment="1" applyProtection="1">
      <alignment horizontal="right" vertical="center" shrinkToFit="1"/>
    </xf>
    <xf numFmtId="3" fontId="12" fillId="0" borderId="11" xfId="2" applyNumberFormat="1" applyFont="1" applyBorder="1" applyAlignment="1" applyProtection="1">
      <alignment horizontal="center" vertical="center"/>
    </xf>
    <xf numFmtId="180" fontId="12"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8" xfId="2" applyNumberFormat="1" applyFont="1" applyBorder="1" applyAlignment="1" applyProtection="1">
      <alignment vertical="center" shrinkToFit="1"/>
    </xf>
    <xf numFmtId="178" fontId="1" fillId="0" borderId="19" xfId="2" applyNumberFormat="1" applyFont="1" applyBorder="1" applyAlignment="1" applyProtection="1">
      <alignment horizontal="right" vertical="center" shrinkToFit="1"/>
    </xf>
    <xf numFmtId="178" fontId="1" fillId="0" borderId="18" xfId="2" applyNumberFormat="1" applyFont="1" applyBorder="1" applyAlignment="1" applyProtection="1">
      <alignment horizontal="right" vertical="center" shrinkToFit="1"/>
    </xf>
    <xf numFmtId="178" fontId="1" fillId="0" borderId="20" xfId="2" applyNumberFormat="1" applyFont="1" applyBorder="1" applyAlignment="1" applyProtection="1">
      <alignment horizontal="right" vertical="center" shrinkToFit="1"/>
    </xf>
    <xf numFmtId="178" fontId="1" fillId="0" borderId="21" xfId="2" applyNumberFormat="1" applyFont="1" applyBorder="1" applyAlignment="1" applyProtection="1">
      <alignment vertical="center" shrinkToFit="1"/>
    </xf>
    <xf numFmtId="178" fontId="1" fillId="0" borderId="22" xfId="2" applyNumberFormat="1" applyFont="1" applyBorder="1" applyAlignment="1" applyProtection="1">
      <alignment horizontal="right" vertical="center" shrinkToFit="1"/>
    </xf>
    <xf numFmtId="178" fontId="1" fillId="0" borderId="21" xfId="2" applyNumberFormat="1" applyFont="1" applyFill="1" applyBorder="1" applyAlignment="1" applyProtection="1">
      <alignment horizontal="right" vertical="center" shrinkToFit="1"/>
    </xf>
    <xf numFmtId="178" fontId="8" fillId="0" borderId="23" xfId="2" applyNumberFormat="1" applyFont="1" applyFill="1" applyBorder="1" applyAlignment="1" applyProtection="1">
      <alignment horizontal="right" vertical="center" shrinkToFit="1"/>
    </xf>
    <xf numFmtId="3" fontId="12" fillId="0" borderId="11" xfId="2" applyNumberFormat="1" applyFont="1" applyFill="1" applyBorder="1" applyAlignment="1" applyProtection="1">
      <alignment horizontal="center" vertical="center"/>
    </xf>
    <xf numFmtId="180" fontId="12"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6" xfId="2" applyNumberFormat="1" applyFont="1" applyBorder="1" applyAlignment="1" applyProtection="1">
      <alignment horizontal="right" vertical="center" shrinkToFit="1"/>
    </xf>
    <xf numFmtId="181" fontId="1" fillId="0" borderId="18" xfId="2" applyNumberFormat="1" applyFont="1" applyBorder="1" applyAlignment="1" applyProtection="1">
      <alignment horizontal="right" vertical="center" shrinkToFit="1"/>
    </xf>
    <xf numFmtId="181" fontId="1" fillId="0" borderId="21" xfId="2" applyNumberFormat="1" applyFont="1" applyBorder="1" applyAlignment="1" applyProtection="1">
      <alignment horizontal="right" vertical="center" shrinkToFit="1"/>
    </xf>
    <xf numFmtId="181" fontId="1" fillId="0" borderId="13" xfId="2" applyNumberFormat="1" applyFont="1" applyFill="1" applyBorder="1" applyAlignment="1" applyProtection="1">
      <alignment horizontal="right" vertical="center" shrinkToFit="1"/>
    </xf>
    <xf numFmtId="0" fontId="0" fillId="0" borderId="0" xfId="0" applyFont="1"/>
    <xf numFmtId="0" fontId="0" fillId="0" borderId="0" xfId="0" applyFont="1" applyBorder="1" applyAlignment="1">
      <alignment vertical="center"/>
    </xf>
    <xf numFmtId="0" fontId="14" fillId="0" borderId="0" xfId="0" applyFont="1" applyBorder="1" applyAlignment="1">
      <alignment horizontal="center" vertical="center"/>
    </xf>
    <xf numFmtId="0" fontId="0" fillId="0" borderId="11" xfId="0" applyFont="1" applyBorder="1" applyAlignment="1">
      <alignment horizontal="right" vertical="center"/>
    </xf>
    <xf numFmtId="38" fontId="0" fillId="0" borderId="2" xfId="1" applyFont="1" applyBorder="1" applyAlignment="1">
      <alignment vertical="center"/>
    </xf>
    <xf numFmtId="0" fontId="0" fillId="0" borderId="4" xfId="0" applyFont="1" applyBorder="1" applyAlignment="1">
      <alignment vertical="center"/>
    </xf>
    <xf numFmtId="0" fontId="0" fillId="0" borderId="7" xfId="0" applyFont="1" applyBorder="1" applyAlignment="1">
      <alignment vertical="center"/>
    </xf>
    <xf numFmtId="38" fontId="0" fillId="0" borderId="42" xfId="1" applyFont="1" applyBorder="1" applyAlignment="1">
      <alignment vertical="center"/>
    </xf>
    <xf numFmtId="38" fontId="0" fillId="0" borderId="14" xfId="1" applyFont="1" applyBorder="1" applyAlignment="1">
      <alignment vertical="center"/>
    </xf>
    <xf numFmtId="0" fontId="0" fillId="0" borderId="8" xfId="0" applyFont="1" applyBorder="1" applyAlignment="1">
      <alignment vertical="center"/>
    </xf>
    <xf numFmtId="38" fontId="0" fillId="0" borderId="43" xfId="1" applyFont="1" applyBorder="1" applyAlignment="1">
      <alignment vertical="center"/>
    </xf>
    <xf numFmtId="38" fontId="0" fillId="0" borderId="10" xfId="1" applyFont="1" applyBorder="1" applyAlignment="1">
      <alignment vertical="center"/>
    </xf>
    <xf numFmtId="0" fontId="0" fillId="0" borderId="36" xfId="0" applyFon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0" fontId="0" fillId="0" borderId="20" xfId="0" applyFont="1" applyBorder="1" applyAlignment="1">
      <alignment horizontal="center" vertical="center" wrapText="1"/>
    </xf>
    <xf numFmtId="0" fontId="0" fillId="0" borderId="52" xfId="0" applyFont="1" applyBorder="1" applyAlignment="1">
      <alignment horizontal="center" vertical="center" wrapText="1"/>
    </xf>
    <xf numFmtId="0" fontId="4" fillId="0" borderId="0" xfId="0" applyFont="1" applyAlignment="1">
      <alignment horizontal="left" vertical="center"/>
    </xf>
    <xf numFmtId="0" fontId="0" fillId="0" borderId="0" xfId="0" applyFont="1" applyAlignment="1">
      <alignment horizontal="center" vertical="center"/>
    </xf>
    <xf numFmtId="178" fontId="1" fillId="0" borderId="0" xfId="2" applyNumberFormat="1" applyFont="1" applyAlignment="1" applyProtection="1">
      <alignment horizontal="right" vertical="center"/>
    </xf>
    <xf numFmtId="0" fontId="0" fillId="0" borderId="0" xfId="0" applyFont="1" applyAlignment="1">
      <alignment horizontal="center"/>
    </xf>
    <xf numFmtId="0" fontId="0" fillId="0" borderId="0" xfId="0" applyFont="1" applyAlignment="1">
      <alignment horizontal="right" vertical="center"/>
    </xf>
    <xf numFmtId="183" fontId="19" fillId="0" borderId="0" xfId="0" applyNumberFormat="1" applyFont="1" applyAlignment="1">
      <alignment horizontal="center" vertical="center"/>
    </xf>
    <xf numFmtId="0" fontId="19" fillId="0" borderId="0" xfId="0" applyFont="1" applyAlignment="1">
      <alignment horizontal="center" vertical="center"/>
    </xf>
    <xf numFmtId="56" fontId="19" fillId="0" borderId="25"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8" fillId="0" borderId="0" xfId="2" applyNumberFormat="1" applyFont="1">
      <alignment vertical="center"/>
    </xf>
    <xf numFmtId="178" fontId="8" fillId="0" borderId="0" xfId="2" applyNumberFormat="1" applyFont="1" applyProtection="1">
      <alignment vertical="center"/>
    </xf>
    <xf numFmtId="178" fontId="1" fillId="0" borderId="0" xfId="2" applyNumberFormat="1" applyFont="1" applyAlignment="1">
      <alignment horizontal="right" vertical="center" wrapText="1"/>
    </xf>
    <xf numFmtId="178" fontId="1" fillId="0" borderId="42" xfId="2" applyNumberFormat="1" applyFont="1" applyBorder="1">
      <alignment vertical="center"/>
    </xf>
    <xf numFmtId="178" fontId="1" fillId="0" borderId="0" xfId="2" applyNumberFormat="1" applyFont="1" applyBorder="1">
      <alignment vertical="center"/>
    </xf>
    <xf numFmtId="178" fontId="1" fillId="0" borderId="30" xfId="2" applyNumberFormat="1" applyFont="1" applyBorder="1">
      <alignment vertical="center"/>
    </xf>
    <xf numFmtId="178" fontId="1" fillId="0" borderId="3" xfId="2" applyNumberFormat="1" applyFont="1" applyBorder="1">
      <alignment vertical="center"/>
    </xf>
    <xf numFmtId="178" fontId="1" fillId="3" borderId="13" xfId="2" applyNumberFormat="1" applyFont="1" applyFill="1" applyBorder="1" applyAlignment="1">
      <alignment horizontal="center" vertical="center"/>
    </xf>
    <xf numFmtId="178" fontId="1" fillId="3" borderId="58" xfId="2" applyNumberFormat="1" applyFont="1" applyFill="1" applyBorder="1" applyAlignment="1">
      <alignment horizontal="center" vertical="center"/>
    </xf>
    <xf numFmtId="178" fontId="1" fillId="3" borderId="31" xfId="2" applyNumberFormat="1" applyFont="1" applyFill="1" applyBorder="1" applyAlignment="1">
      <alignment horizontal="center" vertical="center"/>
    </xf>
    <xf numFmtId="178" fontId="1" fillId="0" borderId="0" xfId="2" applyNumberFormat="1" applyFont="1" applyBorder="1" applyAlignment="1">
      <alignment horizontal="center" vertical="center"/>
    </xf>
    <xf numFmtId="0" fontId="0"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7" fillId="0" borderId="0" xfId="0" applyFont="1" applyAlignment="1">
      <alignment vertical="center"/>
    </xf>
    <xf numFmtId="183" fontId="0" fillId="0" borderId="0" xfId="0" applyNumberFormat="1" applyAlignment="1">
      <alignment horizontal="center" vertical="center"/>
    </xf>
    <xf numFmtId="0" fontId="22" fillId="0" borderId="0" xfId="0" applyFont="1" applyAlignment="1">
      <alignment horizontal="center"/>
    </xf>
    <xf numFmtId="183" fontId="0" fillId="0" borderId="8" xfId="0" applyNumberFormat="1" applyFill="1" applyBorder="1" applyAlignment="1">
      <alignment horizontal="center" vertical="center"/>
    </xf>
    <xf numFmtId="0" fontId="1" fillId="0" borderId="0" xfId="1" applyNumberFormat="1" applyFont="1" applyBorder="1" applyAlignment="1">
      <alignment horizontal="center" vertical="center"/>
    </xf>
    <xf numFmtId="0" fontId="1" fillId="0" borderId="0" xfId="1" applyNumberFormat="1" applyFont="1" applyBorder="1" applyAlignment="1">
      <alignment vertical="center"/>
    </xf>
    <xf numFmtId="0" fontId="1" fillId="3" borderId="13" xfId="1" applyNumberFormat="1" applyFont="1" applyFill="1" applyBorder="1" applyAlignment="1">
      <alignment horizontal="center" vertical="center"/>
    </xf>
    <xf numFmtId="0" fontId="1" fillId="3" borderId="58" xfId="1" applyNumberFormat="1" applyFont="1" applyFill="1" applyBorder="1" applyAlignment="1">
      <alignment horizontal="center" vertical="center"/>
    </xf>
    <xf numFmtId="0" fontId="1" fillId="3" borderId="31" xfId="1" applyNumberFormat="1" applyFont="1" applyFill="1" applyBorder="1" applyAlignment="1">
      <alignment horizontal="center" vertical="center"/>
    </xf>
    <xf numFmtId="0" fontId="1" fillId="3" borderId="11" xfId="1" applyNumberFormat="1" applyFont="1" applyFill="1" applyBorder="1" applyAlignment="1">
      <alignment horizontal="center" vertical="center"/>
    </xf>
    <xf numFmtId="0" fontId="0" fillId="0" borderId="0" xfId="0" applyFont="1" applyAlignment="1" applyProtection="1">
      <alignment vertical="center"/>
    </xf>
    <xf numFmtId="0" fontId="0" fillId="0" borderId="46" xfId="0" applyFont="1" applyBorder="1" applyAlignment="1" applyProtection="1">
      <alignment horizontal="right" vertical="center"/>
    </xf>
    <xf numFmtId="20" fontId="15"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5" fillId="0" borderId="11" xfId="0" applyFont="1" applyBorder="1" applyAlignment="1" applyProtection="1">
      <alignment horizontal="center" vertical="center"/>
    </xf>
    <xf numFmtId="0" fontId="15" fillId="0" borderId="2" xfId="0" applyFont="1" applyBorder="1" applyAlignment="1" applyProtection="1">
      <alignment horizontal="left" vertical="center"/>
    </xf>
    <xf numFmtId="0" fontId="15" fillId="0" borderId="0" xfId="0" applyFont="1" applyAlignment="1" applyProtection="1">
      <alignment vertical="center"/>
    </xf>
    <xf numFmtId="185" fontId="15" fillId="0" borderId="11" xfId="0" applyNumberFormat="1" applyFont="1" applyBorder="1" applyAlignment="1" applyProtection="1">
      <alignment horizontal="center" vertical="center"/>
    </xf>
    <xf numFmtId="0" fontId="15" fillId="0" borderId="13" xfId="0" applyFont="1" applyBorder="1" applyAlignment="1" applyProtection="1">
      <alignment vertical="center"/>
    </xf>
    <xf numFmtId="0" fontId="16" fillId="0" borderId="11" xfId="0" applyFont="1" applyFill="1" applyBorder="1" applyAlignment="1" applyProtection="1">
      <alignment horizontal="center" vertical="center"/>
    </xf>
    <xf numFmtId="0" fontId="20"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0" fontId="0" fillId="0" borderId="0" xfId="0" applyFont="1" applyAlignment="1" applyProtection="1">
      <alignment horizontal="center" vertical="center"/>
    </xf>
    <xf numFmtId="20" fontId="19"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9" fillId="0" borderId="0" xfId="0" applyNumberFormat="1" applyFont="1" applyAlignment="1" applyProtection="1">
      <alignment horizontal="center" vertical="center"/>
    </xf>
    <xf numFmtId="0" fontId="19" fillId="0" borderId="0" xfId="0" applyFont="1" applyAlignment="1" applyProtection="1">
      <alignment horizontal="center" vertical="center"/>
    </xf>
    <xf numFmtId="0" fontId="7" fillId="4" borderId="0" xfId="0" applyFont="1" applyFill="1" applyAlignment="1">
      <alignment horizontal="center" vertical="center"/>
    </xf>
    <xf numFmtId="0" fontId="7" fillId="4" borderId="0" xfId="0" applyFont="1" applyFill="1" applyAlignment="1">
      <alignment vertical="center"/>
    </xf>
    <xf numFmtId="178" fontId="24" fillId="0" borderId="0" xfId="2" applyNumberFormat="1" applyFont="1" applyAlignment="1">
      <alignment vertical="center"/>
    </xf>
    <xf numFmtId="0" fontId="23" fillId="0" borderId="0" xfId="0" applyFont="1" applyAlignment="1">
      <alignment vertical="center"/>
    </xf>
    <xf numFmtId="0" fontId="24" fillId="0" borderId="0" xfId="0" applyFont="1" applyAlignment="1">
      <alignment vertical="center"/>
    </xf>
    <xf numFmtId="178" fontId="24" fillId="0" borderId="0" xfId="2" applyNumberFormat="1" applyFont="1">
      <alignment vertical="center"/>
    </xf>
    <xf numFmtId="178" fontId="1" fillId="3" borderId="7" xfId="2" applyNumberFormat="1" applyFont="1" applyFill="1" applyBorder="1" applyAlignment="1" applyProtection="1">
      <alignment horizontal="center" vertical="center" wrapText="1"/>
    </xf>
    <xf numFmtId="178" fontId="24" fillId="0" borderId="0" xfId="2" applyNumberFormat="1" applyFont="1" applyAlignment="1"/>
    <xf numFmtId="178" fontId="24" fillId="0" borderId="0" xfId="2" applyNumberFormat="1" applyFont="1" applyAlignment="1">
      <alignment vertical="top"/>
    </xf>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7" fillId="0" borderId="7" xfId="0" applyFont="1" applyBorder="1" applyAlignment="1" applyProtection="1">
      <alignment horizontal="left" vertical="center"/>
    </xf>
    <xf numFmtId="0" fontId="17" fillId="0" borderId="57" xfId="0" applyFont="1" applyBorder="1" applyAlignment="1" applyProtection="1">
      <alignment horizontal="left" vertical="center"/>
    </xf>
    <xf numFmtId="38" fontId="4" fillId="0" borderId="1" xfId="1" applyFont="1" applyBorder="1" applyAlignment="1" applyProtection="1">
      <alignment horizontal="right" vertical="center"/>
    </xf>
    <xf numFmtId="0" fontId="19" fillId="0" borderId="9" xfId="0" applyFont="1" applyBorder="1" applyAlignment="1" applyProtection="1">
      <alignment horizontal="left" vertical="center"/>
    </xf>
    <xf numFmtId="0" fontId="7" fillId="4" borderId="0" xfId="0" applyFont="1" applyFill="1" applyAlignment="1" applyProtection="1">
      <alignment vertical="center"/>
    </xf>
    <xf numFmtId="0" fontId="0" fillId="0" borderId="0" xfId="0" applyAlignment="1" applyProtection="1">
      <alignment vertical="center"/>
    </xf>
    <xf numFmtId="0" fontId="23" fillId="0" borderId="4" xfId="0" applyFont="1" applyBorder="1" applyAlignment="1">
      <alignment vertical="center"/>
    </xf>
    <xf numFmtId="0" fontId="0" fillId="0" borderId="4" xfId="0" applyBorder="1" applyAlignment="1" applyProtection="1">
      <alignment vertical="center"/>
    </xf>
    <xf numFmtId="184" fontId="19" fillId="0" borderId="24" xfId="0" applyNumberFormat="1" applyFont="1" applyFill="1" applyBorder="1" applyAlignment="1" applyProtection="1">
      <alignment horizontal="right" vertical="center"/>
      <protection locked="0"/>
    </xf>
    <xf numFmtId="0" fontId="19" fillId="0" borderId="4" xfId="0" applyFont="1" applyFill="1" applyBorder="1" applyAlignment="1">
      <alignment horizontal="center" vertical="center"/>
    </xf>
    <xf numFmtId="0" fontId="19" fillId="0" borderId="2" xfId="0" applyNumberFormat="1" applyFont="1" applyFill="1" applyBorder="1" applyAlignment="1" applyProtection="1">
      <alignment horizontal="center" vertical="center"/>
    </xf>
    <xf numFmtId="20" fontId="17" fillId="0" borderId="4" xfId="0" applyNumberFormat="1" applyFont="1" applyFill="1" applyBorder="1" applyAlignment="1" applyProtection="1">
      <alignment horizontal="left" vertical="center"/>
    </xf>
    <xf numFmtId="182" fontId="19" fillId="0" borderId="4" xfId="0" applyNumberFormat="1" applyFont="1" applyFill="1" applyBorder="1" applyAlignment="1" applyProtection="1">
      <alignment horizontal="center" vertical="center"/>
    </xf>
    <xf numFmtId="177" fontId="17" fillId="0" borderId="7" xfId="0" applyNumberFormat="1" applyFont="1" applyFill="1" applyBorder="1" applyAlignment="1" applyProtection="1">
      <alignment horizontal="left" vertical="center" wrapText="1"/>
    </xf>
    <xf numFmtId="38" fontId="19" fillId="0" borderId="2" xfId="1" applyFont="1" applyFill="1" applyBorder="1" applyAlignment="1" applyProtection="1">
      <alignment horizontal="right" vertical="center"/>
    </xf>
    <xf numFmtId="0" fontId="19" fillId="0" borderId="8" xfId="0" applyFont="1" applyFill="1" applyBorder="1" applyAlignment="1">
      <alignment horizontal="center" vertical="center"/>
    </xf>
    <xf numFmtId="184" fontId="19" fillId="0" borderId="54" xfId="0" applyNumberFormat="1" applyFont="1" applyFill="1" applyBorder="1" applyAlignment="1" applyProtection="1">
      <alignment horizontal="right" vertical="center"/>
      <protection locked="0"/>
    </xf>
    <xf numFmtId="0" fontId="19" fillId="0" borderId="56" xfId="0" applyFont="1" applyFill="1" applyBorder="1" applyAlignment="1">
      <alignment horizontal="center" vertical="center"/>
    </xf>
    <xf numFmtId="0" fontId="19" fillId="0" borderId="55" xfId="0" applyNumberFormat="1" applyFont="1" applyFill="1" applyBorder="1" applyAlignment="1" applyProtection="1">
      <alignment horizontal="center" vertical="center"/>
    </xf>
    <xf numFmtId="20" fontId="17" fillId="0" borderId="56" xfId="0" applyNumberFormat="1" applyFont="1" applyFill="1" applyBorder="1" applyAlignment="1" applyProtection="1">
      <alignment horizontal="left" vertical="center"/>
    </xf>
    <xf numFmtId="182" fontId="19" fillId="0" borderId="56" xfId="0" applyNumberFormat="1" applyFont="1" applyFill="1" applyBorder="1" applyAlignment="1" applyProtection="1">
      <alignment horizontal="center" vertical="center"/>
    </xf>
    <xf numFmtId="177" fontId="17" fillId="0" borderId="57" xfId="0" applyNumberFormat="1" applyFont="1" applyFill="1" applyBorder="1" applyAlignment="1" applyProtection="1">
      <alignment horizontal="left" vertical="center" wrapText="1"/>
    </xf>
    <xf numFmtId="38" fontId="19" fillId="0" borderId="55" xfId="1" applyFont="1" applyFill="1" applyBorder="1" applyAlignment="1" applyProtection="1">
      <alignment horizontal="right" vertical="center"/>
    </xf>
    <xf numFmtId="20" fontId="19" fillId="3" borderId="2" xfId="0" applyNumberFormat="1" applyFont="1" applyFill="1" applyBorder="1" applyAlignment="1" applyProtection="1">
      <alignment horizontal="center" vertical="center"/>
      <protection locked="0"/>
    </xf>
    <xf numFmtId="20" fontId="19" fillId="3" borderId="14" xfId="0" applyNumberFormat="1" applyFont="1" applyFill="1" applyBorder="1" applyAlignment="1" applyProtection="1">
      <alignment horizontal="center" vertical="center"/>
      <protection locked="0"/>
    </xf>
    <xf numFmtId="20" fontId="19" fillId="3" borderId="55" xfId="0" applyNumberFormat="1" applyFont="1" applyFill="1" applyBorder="1" applyAlignment="1" applyProtection="1">
      <alignment horizontal="center" vertical="center"/>
      <protection locked="0"/>
    </xf>
    <xf numFmtId="20" fontId="19" fillId="3" borderId="7" xfId="0" applyNumberFormat="1" applyFont="1" applyFill="1" applyBorder="1" applyAlignment="1" applyProtection="1">
      <alignment horizontal="center" vertical="center"/>
      <protection locked="0"/>
    </xf>
    <xf numFmtId="20" fontId="19" fillId="3" borderId="8" xfId="0" applyNumberFormat="1" applyFont="1" applyFill="1" applyBorder="1" applyAlignment="1" applyProtection="1">
      <alignment horizontal="center" vertical="center"/>
      <protection locked="0"/>
    </xf>
    <xf numFmtId="20" fontId="19" fillId="3" borderId="56" xfId="0" applyNumberFormat="1" applyFont="1" applyFill="1" applyBorder="1" applyAlignment="1" applyProtection="1">
      <alignment horizontal="center" vertical="center"/>
      <protection locked="0"/>
    </xf>
    <xf numFmtId="0" fontId="0" fillId="0" borderId="41" xfId="0" applyNumberFormat="1" applyFont="1" applyFill="1" applyBorder="1" applyAlignment="1" applyProtection="1">
      <alignment horizontal="center" vertical="center"/>
    </xf>
    <xf numFmtId="0" fontId="0" fillId="0" borderId="49" xfId="0" applyNumberFormat="1" applyFont="1" applyFill="1" applyBorder="1" applyAlignment="1" applyProtection="1">
      <alignment horizontal="center" vertical="center"/>
    </xf>
    <xf numFmtId="0" fontId="0" fillId="3" borderId="53" xfId="0" applyNumberFormat="1" applyFont="1" applyFill="1" applyBorder="1" applyAlignment="1" applyProtection="1">
      <alignment horizontal="center" vertical="center"/>
      <protection locked="0"/>
    </xf>
    <xf numFmtId="0" fontId="0" fillId="3" borderId="48" xfId="0" applyNumberFormat="1" applyFont="1" applyFill="1" applyBorder="1" applyAlignment="1" applyProtection="1">
      <alignment horizontal="center" vertical="center"/>
      <protection locked="0"/>
    </xf>
    <xf numFmtId="183" fontId="0" fillId="3" borderId="11" xfId="0" applyNumberFormat="1" applyFill="1" applyBorder="1" applyAlignment="1" applyProtection="1">
      <alignment horizontal="center" vertical="center"/>
      <protection locked="0"/>
    </xf>
    <xf numFmtId="178" fontId="1" fillId="3" borderId="11" xfId="2" applyNumberFormat="1" applyFont="1" applyFill="1" applyBorder="1" applyAlignment="1" applyProtection="1">
      <alignment horizontal="center" vertical="center"/>
      <protection locked="0"/>
    </xf>
    <xf numFmtId="178" fontId="10" fillId="5" borderId="11"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0" fontId="0" fillId="0" borderId="0" xfId="0" applyFont="1" applyAlignment="1" applyProtection="1">
      <alignment horizontal="center" vertical="center"/>
    </xf>
    <xf numFmtId="0" fontId="0" fillId="0" borderId="0" xfId="0" applyFont="1" applyAlignment="1">
      <alignment horizontal="center" vertical="center"/>
    </xf>
    <xf numFmtId="0" fontId="21" fillId="0" borderId="4" xfId="5" quotePrefix="1" applyBorder="1" applyAlignment="1" applyProtection="1">
      <alignment horizontal="center" vertical="center"/>
      <protection locked="0"/>
    </xf>
    <xf numFmtId="0" fontId="21" fillId="0" borderId="4" xfId="5" applyBorder="1" applyAlignment="1" applyProtection="1">
      <alignment horizontal="center" vertical="center"/>
      <protection locked="0"/>
    </xf>
    <xf numFmtId="0" fontId="13" fillId="0" borderId="0" xfId="0" applyFont="1" applyAlignment="1" applyProtection="1">
      <alignment horizontal="left" vertical="top"/>
    </xf>
    <xf numFmtId="0" fontId="13" fillId="0" borderId="0" xfId="0" applyFont="1" applyAlignment="1" applyProtection="1">
      <alignment vertical="top"/>
    </xf>
    <xf numFmtId="185"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0" fontId="13" fillId="0" borderId="0" xfId="0" applyFont="1" applyFill="1" applyBorder="1" applyAlignment="1" applyProtection="1">
      <alignment horizontal="left"/>
      <protection locked="0"/>
    </xf>
    <xf numFmtId="186" fontId="13" fillId="0" borderId="0" xfId="0" applyNumberFormat="1" applyFont="1" applyAlignment="1" applyProtection="1">
      <alignment shrinkToFit="1"/>
    </xf>
    <xf numFmtId="0" fontId="13" fillId="0" borderId="0" xfId="0" applyFont="1" applyProtection="1"/>
    <xf numFmtId="0" fontId="0" fillId="0" borderId="0" xfId="0" applyProtection="1"/>
    <xf numFmtId="0" fontId="0" fillId="0" borderId="0" xfId="0" applyAlignment="1" applyProtection="1">
      <alignment horizontal="center"/>
    </xf>
    <xf numFmtId="0" fontId="0" fillId="0" borderId="42" xfId="0" applyBorder="1" applyAlignment="1" applyProtection="1">
      <alignment vertical="center"/>
    </xf>
    <xf numFmtId="0" fontId="0" fillId="0" borderId="4" xfId="0" applyNumberFormat="1" applyBorder="1" applyAlignment="1" applyProtection="1">
      <alignment vertical="center" shrinkToFit="1"/>
    </xf>
    <xf numFmtId="0" fontId="0" fillId="0" borderId="7" xfId="0" applyNumberFormat="1" applyBorder="1" applyAlignment="1" applyProtection="1">
      <alignment vertical="center" shrinkToFit="1"/>
    </xf>
    <xf numFmtId="0" fontId="0" fillId="0" borderId="42" xfId="0" applyNumberFormat="1" applyBorder="1" applyAlignment="1" applyProtection="1">
      <alignment vertical="center" shrinkToFit="1"/>
    </xf>
    <xf numFmtId="0" fontId="0" fillId="0" borderId="46" xfId="0" applyNumberFormat="1" applyBorder="1" applyAlignment="1" applyProtection="1">
      <alignment vertical="center" shrinkToFit="1"/>
    </xf>
    <xf numFmtId="0" fontId="31" fillId="0" borderId="0" xfId="0" applyFont="1" applyAlignment="1">
      <alignment vertical="center"/>
    </xf>
    <xf numFmtId="0" fontId="23" fillId="0" borderId="62" xfId="0" applyFont="1" applyBorder="1" applyAlignment="1" applyProtection="1">
      <alignment horizontal="center" vertical="center" wrapText="1"/>
    </xf>
    <xf numFmtId="0" fontId="0" fillId="0" borderId="63" xfId="0" applyBorder="1" applyAlignment="1" applyProtection="1">
      <alignment horizontal="center" vertical="center"/>
    </xf>
    <xf numFmtId="0" fontId="0" fillId="0" borderId="4" xfId="0" applyBorder="1" applyAlignment="1" applyProtection="1">
      <alignment horizontal="center" vertical="center"/>
    </xf>
    <xf numFmtId="0" fontId="0" fillId="0" borderId="11" xfId="0" applyBorder="1" applyAlignment="1" applyProtection="1">
      <alignment horizontal="center" vertical="center"/>
    </xf>
    <xf numFmtId="0" fontId="0" fillId="0" borderId="0" xfId="0" applyAlignment="1" applyProtection="1">
      <alignment horizontal="left" vertical="center"/>
    </xf>
    <xf numFmtId="0" fontId="0" fillId="0" borderId="62" xfId="0" applyBorder="1" applyAlignment="1" applyProtection="1">
      <alignment horizontal="center" vertical="center" wrapText="1"/>
    </xf>
    <xf numFmtId="0" fontId="0" fillId="3" borderId="68" xfId="0" applyFill="1" applyBorder="1" applyAlignment="1" applyProtection="1">
      <alignment horizontal="center" vertical="center" wrapText="1"/>
      <protection locked="0"/>
    </xf>
    <xf numFmtId="0" fontId="0" fillId="3" borderId="11" xfId="0" applyFill="1" applyBorder="1" applyAlignment="1" applyProtection="1">
      <alignment horizontal="center" vertical="center" wrapText="1"/>
      <protection locked="0"/>
    </xf>
    <xf numFmtId="0" fontId="0" fillId="3" borderId="2" xfId="0" applyFill="1" applyBorder="1" applyAlignment="1" applyProtection="1">
      <alignment horizontal="center" vertical="center" wrapText="1"/>
      <protection locked="0"/>
    </xf>
    <xf numFmtId="0" fontId="0" fillId="3" borderId="69" xfId="0" applyFill="1" applyBorder="1" applyAlignment="1" applyProtection="1">
      <alignment horizontal="center" vertical="center" wrapText="1"/>
      <protection locked="0"/>
    </xf>
    <xf numFmtId="185" fontId="0" fillId="0" borderId="2" xfId="0" applyNumberFormat="1" applyBorder="1" applyAlignment="1" applyProtection="1">
      <alignment horizontal="center" vertical="center" shrinkToFit="1"/>
    </xf>
    <xf numFmtId="185" fontId="0" fillId="0" borderId="4" xfId="0" applyNumberFormat="1" applyBorder="1" applyAlignment="1" applyProtection="1">
      <alignment horizontal="center" vertical="center" shrinkToFit="1"/>
    </xf>
    <xf numFmtId="185" fontId="0" fillId="0" borderId="0" xfId="0" applyNumberFormat="1" applyBorder="1" applyAlignment="1" applyProtection="1">
      <alignment horizontal="left" vertical="center" shrinkToFit="1"/>
    </xf>
    <xf numFmtId="0" fontId="18" fillId="0" borderId="74" xfId="0" applyFont="1" applyBorder="1" applyAlignment="1" applyProtection="1">
      <alignment horizontal="center" vertical="center"/>
    </xf>
    <xf numFmtId="0" fontId="18" fillId="0" borderId="75" xfId="0" applyFont="1" applyBorder="1" applyAlignment="1" applyProtection="1">
      <alignment horizontal="center" vertical="center"/>
    </xf>
    <xf numFmtId="0" fontId="18" fillId="0" borderId="76" xfId="0" applyFont="1" applyBorder="1" applyAlignment="1" applyProtection="1">
      <alignment horizontal="center" vertical="center"/>
    </xf>
    <xf numFmtId="0" fontId="18" fillId="0" borderId="42" xfId="0" applyFont="1" applyBorder="1" applyAlignment="1" applyProtection="1">
      <alignment horizontal="center" vertical="center"/>
    </xf>
    <xf numFmtId="188" fontId="0" fillId="0" borderId="77" xfId="0" applyNumberFormat="1" applyBorder="1" applyAlignment="1" applyProtection="1">
      <alignment vertical="center"/>
    </xf>
    <xf numFmtId="0" fontId="32" fillId="0" borderId="82" xfId="0" applyFont="1" applyBorder="1" applyAlignment="1" applyProtection="1">
      <alignment horizontal="center" vertical="center"/>
    </xf>
    <xf numFmtId="0" fontId="32" fillId="0" borderId="83" xfId="0" applyFont="1" applyBorder="1" applyAlignment="1" applyProtection="1">
      <alignment horizontal="center" vertical="center"/>
    </xf>
    <xf numFmtId="0" fontId="32" fillId="0" borderId="84" xfId="0" applyFont="1" applyBorder="1" applyAlignment="1" applyProtection="1">
      <alignment horizontal="center" vertical="center"/>
    </xf>
    <xf numFmtId="188" fontId="0" fillId="0" borderId="31" xfId="0" applyNumberFormat="1" applyBorder="1" applyAlignment="1" applyProtection="1">
      <alignment vertical="center"/>
    </xf>
    <xf numFmtId="0" fontId="0" fillId="0" borderId="0" xfId="0" applyAlignment="1">
      <alignment horizontal="center"/>
    </xf>
    <xf numFmtId="0" fontId="0" fillId="0" borderId="4" xfId="0" applyBorder="1" applyAlignment="1">
      <alignment vertical="center"/>
    </xf>
    <xf numFmtId="0" fontId="19" fillId="6" borderId="0" xfId="0" applyFont="1" applyFill="1" applyAlignment="1">
      <alignment horizontal="center" vertical="center"/>
    </xf>
    <xf numFmtId="0" fontId="0" fillId="0" borderId="58" xfId="0" applyFill="1" applyBorder="1" applyAlignment="1">
      <alignment vertical="center"/>
    </xf>
    <xf numFmtId="0" fontId="0" fillId="0" borderId="0" xfId="0" applyFont="1" applyAlignment="1" applyProtection="1">
      <alignment horizontal="center" vertical="center"/>
    </xf>
    <xf numFmtId="0" fontId="34" fillId="0" borderId="4" xfId="0" applyFont="1" applyBorder="1" applyAlignment="1" applyProtection="1">
      <alignment vertical="center"/>
    </xf>
    <xf numFmtId="0" fontId="35" fillId="0" borderId="4" xfId="5" applyFont="1" applyBorder="1" applyAlignment="1" applyProtection="1">
      <alignment horizontal="center" vertical="center"/>
      <protection locked="0"/>
    </xf>
    <xf numFmtId="183" fontId="18" fillId="3" borderId="85" xfId="0" applyNumberFormat="1" applyFont="1" applyFill="1" applyBorder="1" applyAlignment="1" applyProtection="1">
      <alignment horizontal="center" vertical="center"/>
      <protection locked="0"/>
    </xf>
    <xf numFmtId="183" fontId="0" fillId="7" borderId="4" xfId="0" applyNumberFormat="1" applyFill="1" applyBorder="1" applyAlignment="1" applyProtection="1">
      <alignment horizontal="center" vertical="center"/>
      <protection locked="0"/>
    </xf>
    <xf numFmtId="0" fontId="0" fillId="7" borderId="0" xfId="0" applyFill="1" applyBorder="1" applyAlignment="1">
      <alignment horizontal="center" vertical="center"/>
    </xf>
    <xf numFmtId="183" fontId="0" fillId="7" borderId="3" xfId="0" applyNumberFormat="1" applyFill="1" applyBorder="1" applyAlignment="1" applyProtection="1">
      <alignment horizontal="center" vertical="center"/>
      <protection locked="0"/>
    </xf>
    <xf numFmtId="183" fontId="0" fillId="7" borderId="8" xfId="0" applyNumberFormat="1" applyFill="1" applyBorder="1" applyAlignment="1" applyProtection="1">
      <alignment horizontal="center" vertical="center"/>
      <protection locked="0"/>
    </xf>
    <xf numFmtId="0" fontId="0" fillId="0" borderId="0" xfId="0" applyFont="1" applyAlignment="1" applyProtection="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1" xfId="0" applyFont="1" applyBorder="1" applyAlignment="1">
      <alignment horizontal="center" vertical="center"/>
    </xf>
    <xf numFmtId="0" fontId="0" fillId="0" borderId="11" xfId="0" applyBorder="1" applyAlignment="1" applyProtection="1">
      <alignment horizontal="center" vertical="center"/>
    </xf>
    <xf numFmtId="0" fontId="0" fillId="0" borderId="0" xfId="0" applyFont="1" applyAlignment="1">
      <alignment horizontal="left" vertical="center"/>
    </xf>
    <xf numFmtId="0" fontId="0" fillId="0" borderId="11" xfId="0" applyFont="1" applyBorder="1" applyAlignment="1">
      <alignment horizontal="left" vertical="center"/>
    </xf>
    <xf numFmtId="189" fontId="0" fillId="0" borderId="11" xfId="0" applyNumberFormat="1" applyFont="1" applyBorder="1" applyAlignment="1">
      <alignment horizontal="right" vertical="center"/>
    </xf>
    <xf numFmtId="38" fontId="0" fillId="0" borderId="0" xfId="1" applyFont="1" applyBorder="1" applyAlignment="1">
      <alignment vertical="center"/>
    </xf>
    <xf numFmtId="0" fontId="0" fillId="0" borderId="2" xfId="0" applyBorder="1" applyAlignment="1" applyProtection="1">
      <alignment vertical="center"/>
    </xf>
    <xf numFmtId="0" fontId="18" fillId="0" borderId="86" xfId="0" applyFont="1" applyBorder="1" applyAlignment="1" applyProtection="1">
      <alignment horizontal="center" vertical="center"/>
    </xf>
    <xf numFmtId="0" fontId="32" fillId="0" borderId="87" xfId="0" applyFont="1" applyBorder="1" applyAlignment="1" applyProtection="1">
      <alignment horizontal="center" vertical="center"/>
    </xf>
    <xf numFmtId="0" fontId="0" fillId="7" borderId="68" xfId="0" applyFill="1" applyBorder="1" applyAlignment="1" applyProtection="1">
      <alignment horizontal="center" vertical="center" wrapText="1"/>
      <protection locked="0"/>
    </xf>
    <xf numFmtId="0" fontId="0" fillId="7" borderId="11" xfId="0" applyFill="1" applyBorder="1" applyAlignment="1" applyProtection="1">
      <alignment horizontal="center" vertical="center" wrapText="1"/>
      <protection locked="0"/>
    </xf>
    <xf numFmtId="0" fontId="0" fillId="7" borderId="2" xfId="0" applyFill="1" applyBorder="1" applyAlignment="1" applyProtection="1">
      <alignment horizontal="center" vertical="center" wrapText="1"/>
      <protection locked="0"/>
    </xf>
    <xf numFmtId="0" fontId="0" fillId="7" borderId="69" xfId="0" applyFill="1" applyBorder="1" applyAlignment="1" applyProtection="1">
      <alignment horizontal="center" vertical="center" wrapText="1"/>
      <protection locked="0"/>
    </xf>
    <xf numFmtId="0" fontId="0" fillId="3" borderId="11" xfId="0" applyFont="1" applyFill="1" applyBorder="1" applyAlignment="1" applyProtection="1">
      <alignment vertical="center"/>
      <protection locked="0"/>
    </xf>
    <xf numFmtId="0" fontId="0" fillId="3" borderId="11" xfId="0" applyFont="1" applyFill="1" applyBorder="1" applyAlignment="1" applyProtection="1">
      <alignment horizontal="right" vertical="center"/>
      <protection locked="0"/>
    </xf>
    <xf numFmtId="38" fontId="0" fillId="3" borderId="11" xfId="1" applyFont="1" applyFill="1" applyBorder="1" applyAlignment="1" applyProtection="1">
      <alignment vertical="center" wrapText="1"/>
      <protection locked="0"/>
    </xf>
    <xf numFmtId="38" fontId="0" fillId="3" borderId="11" xfId="1" applyFont="1" applyFill="1" applyBorder="1" applyAlignment="1" applyProtection="1">
      <alignment vertical="center"/>
      <protection locked="0"/>
    </xf>
    <xf numFmtId="184" fontId="19" fillId="0" borderId="24" xfId="0" applyNumberFormat="1" applyFont="1" applyFill="1" applyBorder="1" applyAlignment="1" applyProtection="1">
      <alignment horizontal="right" vertical="center" shrinkToFit="1"/>
      <protection locked="0"/>
    </xf>
    <xf numFmtId="184" fontId="19" fillId="0" borderId="54" xfId="0" applyNumberFormat="1" applyFont="1" applyFill="1" applyBorder="1" applyAlignment="1" applyProtection="1">
      <alignment horizontal="right" vertical="center" shrinkToFit="1"/>
      <protection locked="0"/>
    </xf>
    <xf numFmtId="0" fontId="4" fillId="0" borderId="0" xfId="0" applyFont="1" applyAlignment="1">
      <alignment horizontal="center" vertical="center"/>
    </xf>
    <xf numFmtId="0" fontId="25" fillId="0" borderId="0" xfId="0" applyFont="1" applyAlignment="1">
      <alignment horizontal="center" vertical="center"/>
    </xf>
    <xf numFmtId="0" fontId="0" fillId="3" borderId="2"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22" fillId="0" borderId="0" xfId="0" applyFont="1" applyAlignment="1">
      <alignment horizontal="center" vertical="center"/>
    </xf>
    <xf numFmtId="178" fontId="1" fillId="0" borderId="14" xfId="2" applyNumberFormat="1" applyFont="1" applyBorder="1" applyAlignment="1">
      <alignment horizontal="center" vertical="center"/>
    </xf>
    <xf numFmtId="178" fontId="1" fillId="0" borderId="8" xfId="2" applyNumberFormat="1" applyFont="1" applyBorder="1" applyAlignment="1">
      <alignment horizontal="center" vertical="center"/>
    </xf>
    <xf numFmtId="178" fontId="1" fillId="0" borderId="12" xfId="2" applyNumberFormat="1" applyFont="1" applyBorder="1" applyAlignment="1">
      <alignment horizontal="center" vertical="center"/>
    </xf>
    <xf numFmtId="0" fontId="24" fillId="0" borderId="0" xfId="0" applyFont="1" applyAlignment="1">
      <alignment horizontal="left" vertical="center" wrapText="1"/>
    </xf>
    <xf numFmtId="0" fontId="24" fillId="0" borderId="0" xfId="0" applyFont="1" applyAlignment="1">
      <alignment horizontal="left" vertical="center"/>
    </xf>
    <xf numFmtId="0" fontId="0" fillId="0" borderId="2" xfId="0" applyFont="1" applyBorder="1" applyAlignment="1">
      <alignment horizontal="left" vertical="center"/>
    </xf>
    <xf numFmtId="0" fontId="0" fillId="0" borderId="4" xfId="0" applyFont="1" applyBorder="1" applyAlignment="1">
      <alignment horizontal="left" vertical="center"/>
    </xf>
    <xf numFmtId="0" fontId="0" fillId="0" borderId="7" xfId="0" applyFont="1" applyBorder="1" applyAlignment="1">
      <alignment horizontal="left" vertical="center"/>
    </xf>
    <xf numFmtId="0" fontId="13" fillId="0" borderId="0" xfId="0" applyFont="1" applyAlignment="1">
      <alignment horizontal="center" vertical="center"/>
    </xf>
    <xf numFmtId="0" fontId="0" fillId="0" borderId="29" xfId="0" applyFont="1" applyBorder="1" applyAlignment="1">
      <alignment horizontal="left" vertical="center"/>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0" fillId="0" borderId="14" xfId="0" applyFont="1" applyBorder="1" applyAlignment="1">
      <alignment horizontal="center" vertical="center"/>
    </xf>
    <xf numFmtId="0" fontId="0" fillId="0" borderId="12" xfId="0" applyFont="1" applyBorder="1" applyAlignment="1">
      <alignment horizontal="center" vertical="center"/>
    </xf>
    <xf numFmtId="0" fontId="1" fillId="0" borderId="14" xfId="2" applyNumberFormat="1" applyFont="1" applyBorder="1" applyAlignment="1" applyProtection="1">
      <alignment horizontal="center" vertical="center" shrinkToFit="1"/>
    </xf>
    <xf numFmtId="0" fontId="1" fillId="0" borderId="8" xfId="2" applyNumberFormat="1" applyFont="1" applyBorder="1" applyAlignment="1" applyProtection="1">
      <alignment horizontal="center" vertical="center" shrinkToFit="1"/>
    </xf>
    <xf numFmtId="0" fontId="1" fillId="0" borderId="30"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7" xfId="2" applyNumberFormat="1" applyFont="1" applyBorder="1" applyAlignment="1" applyProtection="1">
      <alignment horizontal="center" vertical="center" shrinkToFit="1"/>
    </xf>
    <xf numFmtId="178" fontId="1" fillId="0" borderId="14" xfId="2" applyNumberFormat="1" applyFill="1" applyBorder="1" applyAlignment="1" applyProtection="1">
      <alignment horizontal="right" vertical="center" shrinkToFit="1"/>
    </xf>
    <xf numFmtId="178" fontId="1" fillId="0" borderId="30" xfId="2" applyNumberFormat="1" applyFill="1" applyBorder="1" applyAlignment="1" applyProtection="1">
      <alignment horizontal="right" vertical="center" shrinkToFit="1"/>
    </xf>
    <xf numFmtId="179" fontId="1" fillId="0" borderId="4" xfId="2" applyNumberFormat="1" applyFont="1" applyBorder="1" applyAlignment="1" applyProtection="1">
      <alignment horizontal="center" vertical="center" shrinkToFit="1"/>
    </xf>
    <xf numFmtId="178" fontId="1" fillId="3" borderId="11" xfId="2" applyNumberFormat="1" applyFill="1" applyBorder="1" applyAlignment="1" applyProtection="1">
      <alignment horizontal="right" vertical="center" shrinkToFit="1"/>
      <protection locked="0"/>
    </xf>
    <xf numFmtId="178" fontId="28" fillId="0" borderId="0" xfId="2" applyNumberFormat="1" applyFont="1" applyAlignment="1">
      <alignment horizontal="center" vertical="center" shrinkToFit="1"/>
    </xf>
    <xf numFmtId="178" fontId="1" fillId="0" borderId="0" xfId="2" applyNumberFormat="1" applyFont="1" applyFill="1" applyBorder="1" applyAlignment="1">
      <alignment horizontal="center" vertical="center"/>
    </xf>
    <xf numFmtId="178" fontId="1" fillId="0" borderId="11" xfId="2" applyNumberFormat="1" applyBorder="1" applyAlignment="1" applyProtection="1">
      <alignment horizontal="center" vertical="center"/>
    </xf>
    <xf numFmtId="178" fontId="1" fillId="0" borderId="11" xfId="2" applyNumberFormat="1" applyFont="1" applyBorder="1" applyAlignment="1" applyProtection="1">
      <alignment horizontal="center" vertical="center"/>
    </xf>
    <xf numFmtId="178" fontId="9" fillId="0" borderId="11" xfId="2" applyNumberFormat="1" applyFont="1" applyBorder="1" applyAlignment="1" applyProtection="1">
      <alignment horizontal="center" vertical="center" shrinkToFit="1"/>
    </xf>
    <xf numFmtId="178" fontId="9" fillId="0" borderId="11" xfId="2" applyNumberFormat="1" applyFont="1" applyBorder="1" applyAlignment="1" applyProtection="1">
      <alignment horizontal="left" vertical="center" shrinkToFit="1"/>
    </xf>
    <xf numFmtId="178" fontId="1" fillId="3" borderId="13" xfId="0" applyNumberFormat="1" applyFont="1" applyFill="1" applyBorder="1" applyAlignment="1" applyProtection="1">
      <alignment horizontal="right" vertical="center" shrinkToFit="1"/>
      <protection locked="0"/>
    </xf>
    <xf numFmtId="178" fontId="1" fillId="3" borderId="31" xfId="0" applyNumberFormat="1" applyFont="1" applyFill="1" applyBorder="1" applyAlignment="1" applyProtection="1">
      <alignment horizontal="right" vertical="center" shrinkToFit="1"/>
      <protection locked="0"/>
    </xf>
    <xf numFmtId="178" fontId="1" fillId="0" borderId="4" xfId="2" applyNumberFormat="1" applyFont="1" applyFill="1" applyBorder="1" applyAlignment="1" applyProtection="1">
      <alignment horizontal="right" vertical="center" wrapText="1"/>
    </xf>
    <xf numFmtId="178" fontId="1" fillId="0" borderId="4" xfId="2" applyNumberFormat="1" applyFill="1" applyBorder="1" applyAlignment="1" applyProtection="1">
      <alignment horizontal="right"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1" fillId="5" borderId="2" xfId="2" applyNumberFormat="1" applyFont="1" applyFill="1" applyBorder="1" applyAlignment="1" applyProtection="1">
      <alignment horizontal="center" vertical="center" wrapText="1" shrinkToFit="1"/>
    </xf>
    <xf numFmtId="178" fontId="1" fillId="5" borderId="4"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2"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178" fontId="1" fillId="0" borderId="26" xfId="2" applyNumberFormat="1" applyFont="1" applyBorder="1" applyAlignment="1" applyProtection="1">
      <alignment horizontal="center" vertical="center" shrinkToFit="1"/>
    </xf>
    <xf numFmtId="178" fontId="1" fillId="0" borderId="27" xfId="2" applyNumberFormat="1" applyFont="1" applyBorder="1" applyAlignment="1" applyProtection="1">
      <alignment horizontal="center" vertical="center" shrinkToFit="1"/>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0" fontId="17" fillId="0" borderId="0" xfId="0" applyFont="1" applyAlignment="1" applyProtection="1">
      <alignment horizontal="right" vertical="center" textRotation="90"/>
    </xf>
    <xf numFmtId="0" fontId="4" fillId="0" borderId="0" xfId="0" applyFont="1" applyAlignment="1" applyProtection="1">
      <alignment horizontal="center" vertical="center"/>
    </xf>
    <xf numFmtId="0" fontId="0" fillId="0" borderId="3" xfId="0" applyFont="1" applyBorder="1" applyAlignment="1" applyProtection="1">
      <alignment horizontal="center" vertical="center"/>
    </xf>
    <xf numFmtId="0" fontId="19" fillId="0" borderId="3" xfId="0" applyFont="1" applyBorder="1" applyAlignment="1" applyProtection="1">
      <alignment horizontal="center" vertical="center"/>
    </xf>
    <xf numFmtId="6" fontId="19" fillId="0" borderId="4" xfId="4" applyFont="1" applyBorder="1" applyAlignment="1" applyProtection="1">
      <alignment horizontal="center" vertical="center"/>
    </xf>
    <xf numFmtId="0" fontId="0" fillId="0" borderId="37" xfId="0" applyFont="1" applyBorder="1" applyAlignment="1">
      <alignment horizontal="center" vertical="center"/>
    </xf>
    <xf numFmtId="0" fontId="0" fillId="0" borderId="24" xfId="0" applyFont="1" applyBorder="1" applyAlignment="1">
      <alignment horizontal="center" vertical="center"/>
    </xf>
    <xf numFmtId="0" fontId="0" fillId="0" borderId="38" xfId="0" applyFont="1" applyBorder="1" applyAlignment="1">
      <alignment horizontal="center" vertical="center"/>
    </xf>
    <xf numFmtId="0" fontId="0" fillId="0" borderId="11" xfId="0" applyFont="1" applyBorder="1" applyAlignment="1">
      <alignment horizontal="center" vertical="center"/>
    </xf>
    <xf numFmtId="0" fontId="0" fillId="0" borderId="39" xfId="0" applyFont="1" applyBorder="1" applyAlignment="1" applyProtection="1">
      <alignment horizontal="center" vertical="center"/>
    </xf>
    <xf numFmtId="0" fontId="0" fillId="0" borderId="27" xfId="0" applyFont="1" applyBorder="1" applyAlignment="1" applyProtection="1">
      <alignment horizontal="center" vertical="center"/>
    </xf>
    <xf numFmtId="0" fontId="0" fillId="0" borderId="40" xfId="0" applyFont="1" applyBorder="1" applyAlignment="1" applyProtection="1">
      <alignment horizontal="center" vertical="center"/>
    </xf>
    <xf numFmtId="0" fontId="0" fillId="0" borderId="42" xfId="0" applyFont="1" applyBorder="1" applyAlignment="1" applyProtection="1">
      <alignment horizontal="center" vertical="center"/>
    </xf>
    <xf numFmtId="0" fontId="0" fillId="0" borderId="0" xfId="0" applyFont="1" applyBorder="1" applyAlignment="1" applyProtection="1">
      <alignment horizontal="center" vertical="center"/>
    </xf>
    <xf numFmtId="0" fontId="0" fillId="0" borderId="46" xfId="0" applyFont="1" applyBorder="1" applyAlignment="1" applyProtection="1">
      <alignment horizontal="center" vertical="center"/>
    </xf>
    <xf numFmtId="0" fontId="0" fillId="0" borderId="30" xfId="0" applyFont="1" applyBorder="1" applyAlignment="1" applyProtection="1">
      <alignment horizontal="center" vertical="center"/>
    </xf>
    <xf numFmtId="0" fontId="0" fillId="0" borderId="47" xfId="0" applyFont="1" applyBorder="1" applyAlignment="1" applyProtection="1">
      <alignment horizontal="center" vertical="center"/>
    </xf>
    <xf numFmtId="0" fontId="0" fillId="0" borderId="0" xfId="0" applyFont="1" applyAlignment="1" applyProtection="1">
      <alignment horizontal="center" vertical="center" wrapText="1"/>
    </xf>
    <xf numFmtId="0" fontId="0" fillId="0" borderId="0" xfId="0" applyNumberFormat="1" applyFont="1" applyFill="1" applyBorder="1" applyAlignment="1" applyProtection="1">
      <alignment horizontal="center" vertical="center" wrapText="1"/>
    </xf>
    <xf numFmtId="0" fontId="19" fillId="0" borderId="32" xfId="0" applyNumberFormat="1" applyFont="1" applyBorder="1" applyAlignment="1">
      <alignment horizontal="center" vertical="center"/>
    </xf>
    <xf numFmtId="0" fontId="19" fillId="0" borderId="33" xfId="0" applyNumberFormat="1" applyFont="1" applyBorder="1" applyAlignment="1">
      <alignment horizontal="center" vertical="center"/>
    </xf>
    <xf numFmtId="0" fontId="19" fillId="0" borderId="34"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35" xfId="0" applyNumberFormat="1" applyFont="1" applyBorder="1" applyAlignment="1" applyProtection="1">
      <alignment horizontal="center" vertical="center"/>
    </xf>
    <xf numFmtId="0" fontId="19" fillId="0" borderId="35" xfId="0" applyNumberFormat="1" applyFont="1" applyBorder="1" applyAlignment="1" applyProtection="1">
      <alignment horizontal="center" vertical="center"/>
    </xf>
    <xf numFmtId="0" fontId="19" fillId="0" borderId="9" xfId="0" applyNumberFormat="1" applyFont="1" applyBorder="1" applyAlignment="1" applyProtection="1">
      <alignment horizontal="center" vertical="center"/>
    </xf>
    <xf numFmtId="0" fontId="0" fillId="0" borderId="50" xfId="0" applyFont="1" applyBorder="1" applyAlignment="1">
      <alignment horizontal="center" vertical="center" wrapText="1"/>
    </xf>
    <xf numFmtId="0" fontId="0" fillId="0" borderId="51" xfId="0" applyFont="1" applyBorder="1" applyAlignment="1">
      <alignment horizontal="center" vertical="center" wrapText="1"/>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33" fillId="7" borderId="85" xfId="0" applyNumberFormat="1" applyFont="1" applyFill="1" applyBorder="1" applyAlignment="1" applyProtection="1">
      <alignment horizontal="center" vertical="center" wrapText="1"/>
    </xf>
    <xf numFmtId="0" fontId="0" fillId="0" borderId="0" xfId="0" applyFont="1" applyAlignment="1" applyProtection="1">
      <alignment horizontal="center" vertical="center"/>
    </xf>
    <xf numFmtId="0" fontId="33" fillId="0" borderId="85" xfId="0" applyNumberFormat="1" applyFont="1" applyFill="1" applyBorder="1" applyAlignment="1" applyProtection="1">
      <alignment horizontal="center" vertical="center" wrapText="1"/>
    </xf>
    <xf numFmtId="0" fontId="19" fillId="3" borderId="0" xfId="0" applyFont="1" applyFill="1" applyAlignment="1" applyProtection="1">
      <alignment horizontal="center" vertical="center"/>
    </xf>
    <xf numFmtId="0" fontId="13" fillId="0" borderId="3" xfId="0" applyFont="1" applyFill="1" applyBorder="1" applyAlignment="1" applyProtection="1">
      <alignment horizontal="left"/>
      <protection locked="0"/>
    </xf>
    <xf numFmtId="0" fontId="0" fillId="0" borderId="4" xfId="0" applyBorder="1" applyAlignment="1" applyProtection="1">
      <alignment horizontal="center" vertical="center"/>
    </xf>
    <xf numFmtId="0" fontId="0" fillId="0" borderId="7" xfId="0" applyBorder="1" applyAlignment="1" applyProtection="1">
      <alignment horizontal="center" vertical="center"/>
    </xf>
    <xf numFmtId="0" fontId="0" fillId="0" borderId="2" xfId="0" applyBorder="1" applyAlignment="1" applyProtection="1">
      <alignment horizontal="center" vertical="center"/>
    </xf>
    <xf numFmtId="0" fontId="0" fillId="0" borderId="59" xfId="0" applyBorder="1" applyAlignment="1" applyProtection="1">
      <alignment horizontal="center" vertical="center" wrapText="1"/>
    </xf>
    <xf numFmtId="0" fontId="0" fillId="0" borderId="8" xfId="0" applyBorder="1" applyAlignment="1" applyProtection="1">
      <alignment horizontal="center" vertical="center"/>
    </xf>
    <xf numFmtId="0" fontId="0" fillId="0" borderId="60" xfId="0" applyBorder="1" applyAlignment="1" applyProtection="1">
      <alignment horizontal="center" vertical="center"/>
    </xf>
    <xf numFmtId="0" fontId="0" fillId="0" borderId="64" xfId="0" applyBorder="1" applyAlignment="1" applyProtection="1">
      <alignment horizontal="center" vertical="center"/>
    </xf>
    <xf numFmtId="0" fontId="0" fillId="0" borderId="3" xfId="0" applyBorder="1" applyAlignment="1" applyProtection="1">
      <alignment horizontal="center" vertical="center"/>
    </xf>
    <xf numFmtId="0" fontId="0" fillId="0" borderId="65" xfId="0" applyBorder="1" applyAlignment="1" applyProtection="1">
      <alignment horizontal="center" vertical="center"/>
    </xf>
    <xf numFmtId="0" fontId="0" fillId="0" borderId="61" xfId="0" applyBorder="1" applyAlignment="1" applyProtection="1">
      <alignment horizontal="center" vertical="center" wrapText="1"/>
    </xf>
    <xf numFmtId="0" fontId="0" fillId="0" borderId="66" xfId="0" applyBorder="1" applyAlignment="1" applyProtection="1">
      <alignment horizontal="center" vertical="center" wrapText="1"/>
    </xf>
    <xf numFmtId="0" fontId="0" fillId="0" borderId="11" xfId="0" applyBorder="1" applyAlignment="1" applyProtection="1">
      <alignment horizontal="center" vertical="center"/>
    </xf>
    <xf numFmtId="187" fontId="0" fillId="0" borderId="2" xfId="0" applyNumberFormat="1" applyBorder="1" applyAlignment="1" applyProtection="1">
      <alignment horizontal="center" vertical="center"/>
    </xf>
    <xf numFmtId="187" fontId="0" fillId="0" borderId="4" xfId="0" applyNumberFormat="1" applyBorder="1" applyAlignment="1" applyProtection="1">
      <alignment horizontal="center" vertical="center"/>
    </xf>
    <xf numFmtId="187" fontId="0" fillId="0" borderId="67" xfId="0" applyNumberFormat="1" applyBorder="1" applyAlignment="1" applyProtection="1">
      <alignment horizontal="center" vertical="center"/>
    </xf>
    <xf numFmtId="0" fontId="0" fillId="0" borderId="13" xfId="0" applyBorder="1" applyAlignment="1" applyProtection="1">
      <alignment horizontal="center" vertical="center" wrapText="1"/>
    </xf>
    <xf numFmtId="0" fontId="0" fillId="0" borderId="31" xfId="0" applyBorder="1" applyAlignment="1" applyProtection="1">
      <alignment horizontal="center" vertical="center"/>
    </xf>
    <xf numFmtId="187" fontId="0" fillId="0" borderId="63" xfId="0" applyNumberFormat="1" applyBorder="1" applyAlignment="1" applyProtection="1">
      <alignment horizontal="center" vertical="center"/>
    </xf>
    <xf numFmtId="0" fontId="0" fillId="3" borderId="70" xfId="0" applyFill="1" applyBorder="1" applyAlignment="1" applyProtection="1">
      <alignment horizontal="center" vertical="center"/>
      <protection locked="0"/>
    </xf>
    <xf numFmtId="0" fontId="0" fillId="3" borderId="78" xfId="0" applyFill="1" applyBorder="1" applyAlignment="1" applyProtection="1">
      <alignment horizontal="center" vertical="center"/>
      <protection locked="0"/>
    </xf>
    <xf numFmtId="0" fontId="0" fillId="3" borderId="71" xfId="0" applyFill="1" applyBorder="1" applyAlignment="1" applyProtection="1">
      <alignment horizontal="left" vertical="center" wrapText="1"/>
      <protection locked="0"/>
    </xf>
    <xf numFmtId="0" fontId="0" fillId="3" borderId="79" xfId="0" applyFill="1" applyBorder="1" applyAlignment="1" applyProtection="1">
      <alignment horizontal="left" vertical="center" wrapText="1"/>
      <protection locked="0"/>
    </xf>
    <xf numFmtId="0" fontId="0" fillId="3" borderId="72" xfId="0" applyFill="1" applyBorder="1" applyAlignment="1" applyProtection="1">
      <alignment horizontal="center" vertical="center" wrapText="1"/>
      <protection locked="0"/>
    </xf>
    <xf numFmtId="0" fontId="0" fillId="3" borderId="80" xfId="0" applyFill="1" applyBorder="1" applyAlignment="1" applyProtection="1">
      <alignment horizontal="center" vertical="center" wrapText="1"/>
      <protection locked="0"/>
    </xf>
    <xf numFmtId="0" fontId="0" fillId="3" borderId="13" xfId="0" applyFill="1" applyBorder="1" applyAlignment="1" applyProtection="1">
      <alignment horizontal="center" vertical="center"/>
      <protection locked="0"/>
    </xf>
    <xf numFmtId="0" fontId="0" fillId="3" borderId="31" xfId="0" applyFill="1" applyBorder="1" applyAlignment="1" applyProtection="1">
      <alignment horizontal="center" vertical="center"/>
      <protection locked="0"/>
    </xf>
    <xf numFmtId="0" fontId="0" fillId="3" borderId="73" xfId="0" applyFill="1" applyBorder="1" applyAlignment="1" applyProtection="1">
      <alignment horizontal="center" vertical="center"/>
      <protection locked="0"/>
    </xf>
    <xf numFmtId="0" fontId="0" fillId="3" borderId="81" xfId="0" applyFill="1" applyBorder="1" applyAlignment="1" applyProtection="1">
      <alignment horizontal="center" vertical="center"/>
      <protection locked="0"/>
    </xf>
    <xf numFmtId="0" fontId="0" fillId="3" borderId="61" xfId="0" applyFill="1" applyBorder="1" applyAlignment="1" applyProtection="1">
      <alignment horizontal="center" vertical="center"/>
      <protection locked="0"/>
    </xf>
    <xf numFmtId="0" fontId="0" fillId="3" borderId="66" xfId="0" applyFill="1" applyBorder="1" applyAlignment="1" applyProtection="1">
      <alignment horizontal="center" vertical="center"/>
      <protection locked="0"/>
    </xf>
    <xf numFmtId="185" fontId="0" fillId="3" borderId="72" xfId="0" applyNumberFormat="1" applyFill="1" applyBorder="1" applyAlignment="1" applyProtection="1">
      <alignment horizontal="center" vertical="center"/>
      <protection locked="0"/>
    </xf>
    <xf numFmtId="185" fontId="0" fillId="3" borderId="80" xfId="0" applyNumberFormat="1" applyFill="1" applyBorder="1" applyAlignment="1" applyProtection="1">
      <alignment horizontal="center" vertical="center"/>
      <protection locked="0"/>
    </xf>
    <xf numFmtId="185" fontId="0" fillId="3" borderId="13" xfId="0" applyNumberFormat="1" applyFill="1" applyBorder="1" applyAlignment="1" applyProtection="1">
      <alignment horizontal="center" vertical="center"/>
      <protection locked="0"/>
    </xf>
    <xf numFmtId="185" fontId="0" fillId="3" borderId="31" xfId="0" applyNumberFormat="1" applyFill="1" applyBorder="1" applyAlignment="1" applyProtection="1">
      <alignment horizontal="center" vertical="center"/>
      <protection locked="0"/>
    </xf>
    <xf numFmtId="185" fontId="0" fillId="3" borderId="12" xfId="0" applyNumberFormat="1" applyFill="1" applyBorder="1" applyAlignment="1" applyProtection="1">
      <alignment horizontal="center" vertical="center"/>
      <protection locked="0"/>
    </xf>
    <xf numFmtId="185" fontId="0" fillId="3" borderId="47" xfId="0" applyNumberFormat="1" applyFill="1" applyBorder="1" applyAlignment="1" applyProtection="1">
      <alignment horizontal="center" vertical="center"/>
      <protection locked="0"/>
    </xf>
    <xf numFmtId="0" fontId="0" fillId="3" borderId="61" xfId="0" applyFill="1" applyBorder="1" applyAlignment="1" applyProtection="1">
      <alignment horizontal="center" vertical="center" wrapText="1"/>
      <protection locked="0"/>
    </xf>
    <xf numFmtId="0" fontId="0" fillId="3" borderId="66" xfId="0" applyFill="1" applyBorder="1" applyAlignment="1" applyProtection="1">
      <alignment horizontal="center" vertical="center" wrapText="1"/>
      <protection locked="0"/>
    </xf>
    <xf numFmtId="0" fontId="0" fillId="0" borderId="59" xfId="0" applyBorder="1" applyAlignment="1" applyProtection="1">
      <alignment horizontal="center" vertical="center"/>
    </xf>
    <xf numFmtId="0" fontId="0" fillId="0" borderId="12" xfId="0" applyBorder="1" applyAlignment="1" applyProtection="1">
      <alignment horizontal="center" vertical="center"/>
    </xf>
    <xf numFmtId="0" fontId="0" fillId="0" borderId="47" xfId="0" applyBorder="1" applyAlignment="1" applyProtection="1">
      <alignment horizontal="center" vertical="center"/>
    </xf>
    <xf numFmtId="0" fontId="0" fillId="0" borderId="13" xfId="0" applyFill="1" applyBorder="1" applyAlignment="1">
      <alignment horizontal="center" vertical="center"/>
    </xf>
    <xf numFmtId="0" fontId="0" fillId="0" borderId="31" xfId="0" applyFill="1" applyBorder="1" applyAlignment="1">
      <alignment horizontal="center" vertical="center"/>
    </xf>
    <xf numFmtId="0" fontId="0" fillId="0" borderId="12" xfId="0" applyBorder="1" applyAlignment="1">
      <alignment horizontal="center" vertical="center"/>
    </xf>
    <xf numFmtId="0" fontId="0" fillId="0" borderId="47" xfId="0" applyBorder="1" applyAlignment="1">
      <alignment horizontal="center" vertical="center"/>
    </xf>
    <xf numFmtId="0" fontId="0" fillId="0" borderId="70" xfId="0" applyFill="1" applyBorder="1" applyAlignment="1" applyProtection="1">
      <alignment horizontal="center" vertical="center"/>
    </xf>
    <xf numFmtId="0" fontId="0" fillId="0" borderId="78" xfId="0" applyFill="1" applyBorder="1" applyAlignment="1" applyProtection="1">
      <alignment horizontal="center" vertical="center"/>
    </xf>
    <xf numFmtId="0" fontId="0" fillId="0" borderId="71" xfId="0" applyFill="1" applyBorder="1" applyAlignment="1" applyProtection="1">
      <alignment horizontal="left" vertical="center" wrapText="1"/>
    </xf>
    <xf numFmtId="0" fontId="0" fillId="0" borderId="79" xfId="0" applyFill="1" applyBorder="1" applyAlignment="1" applyProtection="1">
      <alignment horizontal="left" vertical="center" wrapText="1"/>
    </xf>
    <xf numFmtId="0" fontId="0" fillId="0" borderId="72" xfId="0" applyFill="1" applyBorder="1" applyAlignment="1" applyProtection="1">
      <alignment horizontal="center" vertical="center" wrapText="1"/>
    </xf>
    <xf numFmtId="0" fontId="0" fillId="0" borderId="80" xfId="0" applyFill="1" applyBorder="1" applyAlignment="1" applyProtection="1">
      <alignment horizontal="center" vertical="center" wrapText="1"/>
    </xf>
    <xf numFmtId="0" fontId="0" fillId="0" borderId="13" xfId="0" applyFill="1" applyBorder="1" applyAlignment="1" applyProtection="1">
      <alignment horizontal="center" vertical="center"/>
    </xf>
    <xf numFmtId="0" fontId="0" fillId="0" borderId="31" xfId="0" applyFill="1" applyBorder="1" applyAlignment="1" applyProtection="1">
      <alignment horizontal="center" vertical="center"/>
    </xf>
    <xf numFmtId="0" fontId="0" fillId="0" borderId="73" xfId="0" applyFill="1" applyBorder="1" applyAlignment="1" applyProtection="1">
      <alignment horizontal="center" vertical="center"/>
    </xf>
    <xf numFmtId="0" fontId="0" fillId="0" borderId="81" xfId="0" applyFill="1" applyBorder="1" applyAlignment="1" applyProtection="1">
      <alignment horizontal="center" vertical="center"/>
    </xf>
    <xf numFmtId="0" fontId="0" fillId="0" borderId="61" xfId="0" applyFill="1" applyBorder="1" applyAlignment="1" applyProtection="1">
      <alignment horizontal="center" vertical="center"/>
    </xf>
    <xf numFmtId="0" fontId="0" fillId="0" borderId="66" xfId="0" applyFill="1" applyBorder="1" applyAlignment="1" applyProtection="1">
      <alignment horizontal="center" vertical="center"/>
    </xf>
    <xf numFmtId="185" fontId="0" fillId="0" borderId="12" xfId="0" applyNumberFormat="1" applyFill="1" applyBorder="1" applyAlignment="1" applyProtection="1">
      <alignment horizontal="center" vertical="center"/>
    </xf>
    <xf numFmtId="185" fontId="0" fillId="0" borderId="47" xfId="0" applyNumberFormat="1" applyFill="1" applyBorder="1" applyAlignment="1" applyProtection="1">
      <alignment horizontal="center" vertical="center"/>
    </xf>
    <xf numFmtId="14" fontId="0" fillId="0" borderId="11" xfId="0" applyNumberFormat="1" applyFill="1" applyBorder="1" applyAlignment="1" applyProtection="1">
      <alignment horizontal="center" vertical="center" shrinkToFit="1"/>
    </xf>
    <xf numFmtId="0" fontId="0" fillId="6" borderId="13" xfId="0" applyFill="1" applyBorder="1" applyAlignment="1" applyProtection="1">
      <alignment horizontal="left" vertical="center" wrapText="1"/>
      <protection locked="0"/>
    </xf>
    <xf numFmtId="0" fontId="0" fillId="6" borderId="31" xfId="0" applyFill="1" applyBorder="1" applyAlignment="1" applyProtection="1">
      <alignment horizontal="left" vertical="center" wrapText="1"/>
      <protection locked="0"/>
    </xf>
    <xf numFmtId="185" fontId="0" fillId="0" borderId="13" xfId="0" applyNumberFormat="1" applyFill="1" applyBorder="1" applyAlignment="1" applyProtection="1">
      <alignment horizontal="center" vertical="center"/>
    </xf>
    <xf numFmtId="185" fontId="0" fillId="0" borderId="31" xfId="0" applyNumberFormat="1" applyFill="1" applyBorder="1" applyAlignment="1" applyProtection="1">
      <alignment horizontal="center" vertical="center"/>
    </xf>
  </cellXfs>
  <cellStyles count="6">
    <cellStyle name="ハイパーリンク" xfId="5" builtinId="8"/>
    <cellStyle name="桁区切り" xfId="1" builtinId="6"/>
    <cellStyle name="桁区切り 2" xfId="3"/>
    <cellStyle name="通貨" xfId="4" builtinId="7"/>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C"/>
      <color rgb="FF0000FF"/>
      <color rgb="FFFFFF66"/>
      <color rgb="FFFFFF99"/>
      <color rgb="FFB7DEE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103717</xdr:colOff>
      <xdr:row>21</xdr:row>
      <xdr:rowOff>158752</xdr:rowOff>
    </xdr:from>
    <xdr:to>
      <xdr:col>3</xdr:col>
      <xdr:colOff>2094442</xdr:colOff>
      <xdr:row>42</xdr:row>
      <xdr:rowOff>20110</xdr:rowOff>
    </xdr:to>
    <xdr:sp macro="" textlink="">
      <xdr:nvSpPr>
        <xdr:cNvPr id="31" name="角丸四角形 30"/>
        <xdr:cNvSpPr/>
      </xdr:nvSpPr>
      <xdr:spPr>
        <a:xfrm>
          <a:off x="442384" y="4328585"/>
          <a:ext cx="8414808" cy="3480858"/>
        </a:xfrm>
        <a:prstGeom prst="roundRect">
          <a:avLst>
            <a:gd name="adj" fmla="val 5271"/>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158749</xdr:colOff>
      <xdr:row>30</xdr:row>
      <xdr:rowOff>28576</xdr:rowOff>
    </xdr:from>
    <xdr:to>
      <xdr:col>1</xdr:col>
      <xdr:colOff>1375832</xdr:colOff>
      <xdr:row>32</xdr:row>
      <xdr:rowOff>38101</xdr:rowOff>
    </xdr:to>
    <xdr:sp macro="" textlink="">
      <xdr:nvSpPr>
        <xdr:cNvPr id="2" name="フローチャート: 書類 1"/>
        <xdr:cNvSpPr/>
      </xdr:nvSpPr>
      <xdr:spPr>
        <a:xfrm>
          <a:off x="497416" y="5785909"/>
          <a:ext cx="1217083" cy="348191"/>
        </a:xfrm>
        <a:prstGeom prst="flowChartDocument">
          <a:avLst/>
        </a:prstGeom>
        <a:solidFill>
          <a:schemeClr val="accent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p>
      </xdr:txBody>
    </xdr:sp>
    <xdr:clientData/>
  </xdr:twoCellAnchor>
  <xdr:twoCellAnchor>
    <xdr:from>
      <xdr:col>1</xdr:col>
      <xdr:colOff>1287991</xdr:colOff>
      <xdr:row>27</xdr:row>
      <xdr:rowOff>79374</xdr:rowOff>
    </xdr:from>
    <xdr:to>
      <xdr:col>1</xdr:col>
      <xdr:colOff>1688041</xdr:colOff>
      <xdr:row>29</xdr:row>
      <xdr:rowOff>69849</xdr:rowOff>
    </xdr:to>
    <xdr:sp macro="" textlink="">
      <xdr:nvSpPr>
        <xdr:cNvPr id="13" name="右矢印 12"/>
        <xdr:cNvSpPr/>
      </xdr:nvSpPr>
      <xdr:spPr>
        <a:xfrm rot="8799142">
          <a:off x="1626658" y="5328707"/>
          <a:ext cx="400050" cy="329142"/>
        </a:xfrm>
        <a:prstGeom prst="rightArrow">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1296989</xdr:colOff>
      <xdr:row>32</xdr:row>
      <xdr:rowOff>531</xdr:rowOff>
    </xdr:from>
    <xdr:to>
      <xdr:col>1</xdr:col>
      <xdr:colOff>1630364</xdr:colOff>
      <xdr:row>34</xdr:row>
      <xdr:rowOff>57680</xdr:rowOff>
    </xdr:to>
    <xdr:sp macro="" textlink="">
      <xdr:nvSpPr>
        <xdr:cNvPr id="14" name="右矢印 13"/>
        <xdr:cNvSpPr/>
      </xdr:nvSpPr>
      <xdr:spPr>
        <a:xfrm rot="13997844">
          <a:off x="1604436" y="6127751"/>
          <a:ext cx="395816" cy="333375"/>
        </a:xfrm>
        <a:prstGeom prst="rightArrow">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263526</xdr:colOff>
      <xdr:row>28</xdr:row>
      <xdr:rowOff>37041</xdr:rowOff>
    </xdr:from>
    <xdr:ext cx="1093313" cy="275717"/>
    <xdr:sp macro="" textlink="">
      <xdr:nvSpPr>
        <xdr:cNvPr id="8" name="テキスト ボックス 7"/>
        <xdr:cNvSpPr txBox="1"/>
      </xdr:nvSpPr>
      <xdr:spPr>
        <a:xfrm>
          <a:off x="602193" y="5455708"/>
          <a:ext cx="109331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前期･後期合計</a:t>
          </a:r>
        </a:p>
      </xdr:txBody>
    </xdr:sp>
    <xdr:clientData/>
  </xdr:oneCellAnchor>
  <xdr:oneCellAnchor>
    <xdr:from>
      <xdr:col>2</xdr:col>
      <xdr:colOff>982136</xdr:colOff>
      <xdr:row>35</xdr:row>
      <xdr:rowOff>42333</xdr:rowOff>
    </xdr:from>
    <xdr:ext cx="453970" cy="267381"/>
    <xdr:sp macro="" textlink="">
      <xdr:nvSpPr>
        <xdr:cNvPr id="33" name="テキスト ボックス 32"/>
        <xdr:cNvSpPr txBox="1"/>
      </xdr:nvSpPr>
      <xdr:spPr>
        <a:xfrm>
          <a:off x="3575053" y="6646333"/>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後期</a:t>
          </a:r>
        </a:p>
      </xdr:txBody>
    </xdr:sp>
    <xdr:clientData/>
  </xdr:oneCellAnchor>
  <xdr:oneCellAnchor>
    <xdr:from>
      <xdr:col>2</xdr:col>
      <xdr:colOff>2865295</xdr:colOff>
      <xdr:row>21</xdr:row>
      <xdr:rowOff>137517</xdr:rowOff>
    </xdr:from>
    <xdr:ext cx="1261884" cy="267381"/>
    <xdr:sp macro="" textlink="">
      <xdr:nvSpPr>
        <xdr:cNvPr id="30" name="テキスト ボックス 29"/>
        <xdr:cNvSpPr txBox="1"/>
      </xdr:nvSpPr>
      <xdr:spPr>
        <a:xfrm>
          <a:off x="6971628" y="4307350"/>
          <a:ext cx="1261884"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人件費個別明細表</a:t>
          </a:r>
        </a:p>
      </xdr:txBody>
    </xdr:sp>
    <xdr:clientData/>
  </xdr:oneCellAnchor>
  <xdr:twoCellAnchor>
    <xdr:from>
      <xdr:col>1</xdr:col>
      <xdr:colOff>1979084</xdr:colOff>
      <xdr:row>22</xdr:row>
      <xdr:rowOff>114235</xdr:rowOff>
    </xdr:from>
    <xdr:to>
      <xdr:col>3</xdr:col>
      <xdr:colOff>601134</xdr:colOff>
      <xdr:row>31</xdr:row>
      <xdr:rowOff>137579</xdr:rowOff>
    </xdr:to>
    <xdr:grpSp>
      <xdr:nvGrpSpPr>
        <xdr:cNvPr id="4" name="グループ化 3"/>
        <xdr:cNvGrpSpPr/>
      </xdr:nvGrpSpPr>
      <xdr:grpSpPr>
        <a:xfrm>
          <a:off x="2289528" y="5116624"/>
          <a:ext cx="5896328" cy="1519122"/>
          <a:chOff x="3376084" y="4538069"/>
          <a:chExt cx="5046133" cy="1579094"/>
        </a:xfrm>
      </xdr:grpSpPr>
      <xdr:sp macro="" textlink="">
        <xdr:nvSpPr>
          <xdr:cNvPr id="35" name="正方形/長方形 34"/>
          <xdr:cNvSpPr/>
        </xdr:nvSpPr>
        <xdr:spPr>
          <a:xfrm>
            <a:off x="3376084" y="4593167"/>
            <a:ext cx="5046133" cy="1523996"/>
          </a:xfrm>
          <a:prstGeom prst="rect">
            <a:avLst/>
          </a:prstGeom>
          <a:solidFill>
            <a:srgbClr val="FFFF99"/>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8" name="フローチャート: 複数書類 17"/>
          <xdr:cNvSpPr/>
        </xdr:nvSpPr>
        <xdr:spPr>
          <a:xfrm>
            <a:off x="6790837" y="4667250"/>
            <a:ext cx="1379496" cy="660400"/>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3</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23" name="フローチャート: 複数書類 22"/>
          <xdr:cNvSpPr/>
        </xdr:nvSpPr>
        <xdr:spPr>
          <a:xfrm>
            <a:off x="6748504" y="5402791"/>
            <a:ext cx="1379496" cy="658284"/>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3</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16" name="フローチャート: 書類 15"/>
          <xdr:cNvSpPr/>
        </xdr:nvSpPr>
        <xdr:spPr>
          <a:xfrm>
            <a:off x="4794251" y="4812241"/>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11" name="右矢印 10"/>
          <xdr:cNvSpPr/>
        </xdr:nvSpPr>
        <xdr:spPr>
          <a:xfrm rot="9580718">
            <a:off x="4311900" y="4996392"/>
            <a:ext cx="400050" cy="329141"/>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 name="右矢印 25"/>
          <xdr:cNvSpPr/>
        </xdr:nvSpPr>
        <xdr:spPr>
          <a:xfrm rot="12003556">
            <a:off x="4349516" y="5501215"/>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右矢印 18"/>
          <xdr:cNvSpPr/>
        </xdr:nvSpPr>
        <xdr:spPr>
          <a:xfrm rot="10800000">
            <a:off x="6136382" y="4837641"/>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4" name="右矢印 23"/>
          <xdr:cNvSpPr/>
        </xdr:nvSpPr>
        <xdr:spPr>
          <a:xfrm rot="10800000">
            <a:off x="6151033" y="5655734"/>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テキスト ボックス 19"/>
          <xdr:cNvSpPr txBox="1"/>
        </xdr:nvSpPr>
        <xdr:spPr>
          <a:xfrm>
            <a:off x="4717492" y="4538069"/>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〇〇氏 個人まとめ表</a:t>
            </a:r>
          </a:p>
        </xdr:txBody>
      </xdr:sp>
      <xdr:sp macro="" textlink="">
        <xdr:nvSpPr>
          <xdr:cNvPr id="3" name="フローチャート: 書類 2"/>
          <xdr:cNvSpPr/>
        </xdr:nvSpPr>
        <xdr:spPr>
          <a:xfrm>
            <a:off x="3431117" y="5255683"/>
            <a:ext cx="889387" cy="692151"/>
          </a:xfrm>
          <a:prstGeom prst="flowChartDocument">
            <a:avLst/>
          </a:prstGeom>
          <a:solidFill>
            <a:schemeClr val="accent4">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endParaRPr kumimoji="1" lang="en-US" altLang="ja-JP" sz="1200" b="1">
              <a:solidFill>
                <a:sysClr val="windowText" lastClr="000000"/>
              </a:solidFill>
            </a:endParaRPr>
          </a:p>
        </xdr:txBody>
      </xdr:sp>
      <xdr:sp macro="" textlink="">
        <xdr:nvSpPr>
          <xdr:cNvPr id="25" name="テキスト ボックス 24"/>
          <xdr:cNvSpPr txBox="1"/>
        </xdr:nvSpPr>
        <xdr:spPr>
          <a:xfrm>
            <a:off x="4738660" y="5334992"/>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□□氏 個人まとめ表</a:t>
            </a:r>
          </a:p>
        </xdr:txBody>
      </xdr:sp>
      <xdr:sp macro="" textlink="">
        <xdr:nvSpPr>
          <xdr:cNvPr id="15" name="テキスト ボックス 14"/>
          <xdr:cNvSpPr txBox="1"/>
        </xdr:nvSpPr>
        <xdr:spPr>
          <a:xfrm>
            <a:off x="3593097" y="4973043"/>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前期</a:t>
            </a:r>
          </a:p>
        </xdr:txBody>
      </xdr:sp>
      <xdr:sp macro="" textlink="">
        <xdr:nvSpPr>
          <xdr:cNvPr id="32" name="フローチャート: 書類 31"/>
          <xdr:cNvSpPr/>
        </xdr:nvSpPr>
        <xdr:spPr>
          <a:xfrm>
            <a:off x="4804834" y="5609167"/>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grpSp>
    <xdr:clientData/>
  </xdr:twoCellAnchor>
  <xdr:twoCellAnchor>
    <xdr:from>
      <xdr:col>2</xdr:col>
      <xdr:colOff>3566584</xdr:colOff>
      <xdr:row>34</xdr:row>
      <xdr:rowOff>127000</xdr:rowOff>
    </xdr:from>
    <xdr:to>
      <xdr:col>2</xdr:col>
      <xdr:colOff>3966634</xdr:colOff>
      <xdr:row>36</xdr:row>
      <xdr:rowOff>117476</xdr:rowOff>
    </xdr:to>
    <xdr:sp macro="" textlink="">
      <xdr:nvSpPr>
        <xdr:cNvPr id="40" name="右矢印 39"/>
        <xdr:cNvSpPr/>
      </xdr:nvSpPr>
      <xdr:spPr>
        <a:xfrm rot="10800000">
          <a:off x="6159501" y="6561667"/>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3577167</xdr:colOff>
      <xdr:row>38</xdr:row>
      <xdr:rowOff>52916</xdr:rowOff>
    </xdr:from>
    <xdr:to>
      <xdr:col>2</xdr:col>
      <xdr:colOff>3977217</xdr:colOff>
      <xdr:row>40</xdr:row>
      <xdr:rowOff>43391</xdr:rowOff>
    </xdr:to>
    <xdr:sp macro="" textlink="">
      <xdr:nvSpPr>
        <xdr:cNvPr id="43" name="右矢印 42"/>
        <xdr:cNvSpPr/>
      </xdr:nvSpPr>
      <xdr:spPr>
        <a:xfrm rot="10800000">
          <a:off x="6170084" y="7164916"/>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2000251</xdr:colOff>
      <xdr:row>33</xdr:row>
      <xdr:rowOff>1</xdr:rowOff>
    </xdr:from>
    <xdr:to>
      <xdr:col>3</xdr:col>
      <xdr:colOff>645584</xdr:colOff>
      <xdr:row>41</xdr:row>
      <xdr:rowOff>148168</xdr:rowOff>
    </xdr:to>
    <xdr:grpSp>
      <xdr:nvGrpSpPr>
        <xdr:cNvPr id="6" name="グループ化 5"/>
        <xdr:cNvGrpSpPr/>
      </xdr:nvGrpSpPr>
      <xdr:grpSpPr>
        <a:xfrm>
          <a:off x="2310695" y="6822723"/>
          <a:ext cx="5919611" cy="1446389"/>
          <a:chOff x="3333751" y="6265333"/>
          <a:chExt cx="5069416" cy="1502834"/>
        </a:xfrm>
      </xdr:grpSpPr>
      <xdr:sp macro="" textlink="">
        <xdr:nvSpPr>
          <xdr:cNvPr id="7" name="正方形/長方形 6"/>
          <xdr:cNvSpPr/>
        </xdr:nvSpPr>
        <xdr:spPr>
          <a:xfrm>
            <a:off x="3333751" y="6265333"/>
            <a:ext cx="5069416" cy="1502834"/>
          </a:xfrm>
          <a:prstGeom prst="rect">
            <a:avLst/>
          </a:prstGeom>
          <a:solidFill>
            <a:srgbClr val="FFFF99"/>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0" name="フローチャート: 複数書類 9"/>
          <xdr:cNvSpPr/>
        </xdr:nvSpPr>
        <xdr:spPr>
          <a:xfrm>
            <a:off x="6694529" y="6325658"/>
            <a:ext cx="1348804" cy="658283"/>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12</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28" name="テキスト ボックス 27"/>
          <xdr:cNvSpPr txBox="1"/>
        </xdr:nvSpPr>
        <xdr:spPr>
          <a:xfrm>
            <a:off x="4750300" y="6294901"/>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〇〇氏 個人まとめ表</a:t>
            </a:r>
          </a:p>
        </xdr:txBody>
      </xdr:sp>
      <xdr:sp macro="" textlink="">
        <xdr:nvSpPr>
          <xdr:cNvPr id="29" name="右矢印 28"/>
          <xdr:cNvSpPr/>
        </xdr:nvSpPr>
        <xdr:spPr>
          <a:xfrm rot="9422530">
            <a:off x="4269317" y="6661150"/>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フローチャート: 書類 33"/>
          <xdr:cNvSpPr/>
        </xdr:nvSpPr>
        <xdr:spPr>
          <a:xfrm>
            <a:off x="3398951" y="6889750"/>
            <a:ext cx="863921" cy="603249"/>
          </a:xfrm>
          <a:prstGeom prst="flowChartDocument">
            <a:avLst/>
          </a:prstGeom>
          <a:solidFill>
            <a:schemeClr val="accent4">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ysClr val="windowText" lastClr="000000"/>
                </a:solidFill>
              </a:rPr>
              <a:t>人件費総括表</a:t>
            </a:r>
            <a:endParaRPr kumimoji="1" lang="en-US" altLang="ja-JP" sz="1200" b="1">
              <a:solidFill>
                <a:sysClr val="windowText" lastClr="000000"/>
              </a:solidFill>
            </a:endParaRPr>
          </a:p>
        </xdr:txBody>
      </xdr:sp>
      <xdr:sp macro="" textlink="">
        <xdr:nvSpPr>
          <xdr:cNvPr id="36" name="テキスト ボックス 35"/>
          <xdr:cNvSpPr txBox="1"/>
        </xdr:nvSpPr>
        <xdr:spPr>
          <a:xfrm>
            <a:off x="4686301" y="6963834"/>
            <a:ext cx="13780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□□氏 個人まとめ表</a:t>
            </a:r>
          </a:p>
        </xdr:txBody>
      </xdr:sp>
      <xdr:sp macro="" textlink="">
        <xdr:nvSpPr>
          <xdr:cNvPr id="39" name="フローチャート: 複数書類 38"/>
          <xdr:cNvSpPr/>
        </xdr:nvSpPr>
        <xdr:spPr>
          <a:xfrm>
            <a:off x="6644218" y="7037917"/>
            <a:ext cx="1409699" cy="658283"/>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12</a:t>
            </a:r>
            <a:r>
              <a:rPr kumimoji="1" lang="ja-JP" altLang="en-US" sz="1400" b="1">
                <a:solidFill>
                  <a:sysClr val="windowText" lastClr="000000"/>
                </a:solidFill>
              </a:rPr>
              <a:t>月～</a:t>
            </a:r>
            <a:r>
              <a:rPr kumimoji="1" lang="en-US" altLang="ja-JP" sz="1400" b="1">
                <a:solidFill>
                  <a:sysClr val="windowText" lastClr="000000"/>
                </a:solidFill>
              </a:rPr>
              <a:t>11</a:t>
            </a:r>
            <a:r>
              <a:rPr kumimoji="1" lang="ja-JP" altLang="en-US" sz="1400" b="1">
                <a:solidFill>
                  <a:sysClr val="windowText" lastClr="000000"/>
                </a:solidFill>
              </a:rPr>
              <a:t>月</a:t>
            </a:r>
          </a:p>
        </xdr:txBody>
      </xdr:sp>
      <xdr:sp macro="" textlink="">
        <xdr:nvSpPr>
          <xdr:cNvPr id="37" name="フローチャート: 書類 36"/>
          <xdr:cNvSpPr/>
        </xdr:nvSpPr>
        <xdr:spPr>
          <a:xfrm>
            <a:off x="4826001" y="6540500"/>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42" name="フローチャート: 書類 41"/>
          <xdr:cNvSpPr/>
        </xdr:nvSpPr>
        <xdr:spPr>
          <a:xfrm>
            <a:off x="4826001" y="7217833"/>
            <a:ext cx="1270000" cy="458259"/>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b="1">
                <a:solidFill>
                  <a:sysClr val="windowText" lastClr="000000"/>
                </a:solidFill>
              </a:rPr>
              <a:t>従事者別人件費総括表</a:t>
            </a:r>
          </a:p>
        </xdr:txBody>
      </xdr:sp>
      <xdr:sp macro="" textlink="">
        <xdr:nvSpPr>
          <xdr:cNvPr id="46" name="右矢印 45"/>
          <xdr:cNvSpPr/>
        </xdr:nvSpPr>
        <xdr:spPr>
          <a:xfrm rot="12914705">
            <a:off x="4233335" y="7207250"/>
            <a:ext cx="400050" cy="329142"/>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xdr:col>
      <xdr:colOff>1619250</xdr:colOff>
      <xdr:row>34</xdr:row>
      <xdr:rowOff>126999</xdr:rowOff>
    </xdr:from>
    <xdr:to>
      <xdr:col>1</xdr:col>
      <xdr:colOff>3586636</xdr:colOff>
      <xdr:row>36</xdr:row>
      <xdr:rowOff>55714</xdr:rowOff>
    </xdr:to>
    <xdr:sp macro="" textlink="">
      <xdr:nvSpPr>
        <xdr:cNvPr id="49" name="テキスト ボックス 48"/>
        <xdr:cNvSpPr txBox="1"/>
      </xdr:nvSpPr>
      <xdr:spPr>
        <a:xfrm>
          <a:off x="1957917" y="6561666"/>
          <a:ext cx="1967386"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clientData/>
  </xdr:twoCellAnchor>
  <xdr:oneCellAnchor>
    <xdr:from>
      <xdr:col>2</xdr:col>
      <xdr:colOff>2844801</xdr:colOff>
      <xdr:row>31</xdr:row>
      <xdr:rowOff>116418</xdr:rowOff>
    </xdr:from>
    <xdr:ext cx="1261884" cy="267381"/>
    <xdr:sp macro="" textlink="">
      <xdr:nvSpPr>
        <xdr:cNvPr id="38" name="テキスト ボックス 37"/>
        <xdr:cNvSpPr txBox="1"/>
      </xdr:nvSpPr>
      <xdr:spPr>
        <a:xfrm>
          <a:off x="6951134" y="6043085"/>
          <a:ext cx="1261884"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1050"/>
            <a:t>人件費個別明細表</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37</xdr:col>
      <xdr:colOff>54430</xdr:colOff>
      <xdr:row>0</xdr:row>
      <xdr:rowOff>73507</xdr:rowOff>
    </xdr:from>
    <xdr:to>
      <xdr:col>72</xdr:col>
      <xdr:colOff>122465</xdr:colOff>
      <xdr:row>1</xdr:row>
      <xdr:rowOff>149678</xdr:rowOff>
    </xdr:to>
    <xdr:sp macro="" textlink="">
      <xdr:nvSpPr>
        <xdr:cNvPr id="2" name="正方形/長方形 1"/>
        <xdr:cNvSpPr/>
      </xdr:nvSpPr>
      <xdr:spPr>
        <a:xfrm>
          <a:off x="9998530" y="73507"/>
          <a:ext cx="4735285" cy="552421"/>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開始日と終了日を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年／月／日」で</a:t>
          </a:r>
          <a:r>
            <a:rPr kumimoji="1" lang="ja-JP" altLang="en-US" sz="1200">
              <a:latin typeface="+mj-ea"/>
              <a:ea typeface="+mj-ea"/>
            </a:rPr>
            <a:t>入力すると自動的に日数とガントチャートが表示されます。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p>
      </xdr:txBody>
    </xdr:sp>
    <xdr:clientData fPrintsWithSheet="0"/>
  </xdr:twoCellAnchor>
  <xdr:twoCellAnchor>
    <xdr:from>
      <xdr:col>11</xdr:col>
      <xdr:colOff>68036</xdr:colOff>
      <xdr:row>3</xdr:row>
      <xdr:rowOff>68036</xdr:rowOff>
    </xdr:from>
    <xdr:to>
      <xdr:col>17</xdr:col>
      <xdr:colOff>13608</xdr:colOff>
      <xdr:row>3</xdr:row>
      <xdr:rowOff>299358</xdr:rowOff>
    </xdr:to>
    <xdr:sp macro="" textlink="">
      <xdr:nvSpPr>
        <xdr:cNvPr id="3" name="正方形/長方形 2"/>
        <xdr:cNvSpPr/>
      </xdr:nvSpPr>
      <xdr:spPr>
        <a:xfrm>
          <a:off x="6531429" y="966107"/>
          <a:ext cx="762000" cy="231322"/>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前期</a:t>
          </a:r>
        </a:p>
      </xdr:txBody>
    </xdr:sp>
    <xdr:clientData/>
  </xdr:twoCellAnchor>
  <xdr:twoCellAnchor>
    <xdr:from>
      <xdr:col>37</xdr:col>
      <xdr:colOff>70757</xdr:colOff>
      <xdr:row>3</xdr:row>
      <xdr:rowOff>70757</xdr:rowOff>
    </xdr:from>
    <xdr:to>
      <xdr:col>43</xdr:col>
      <xdr:colOff>16328</xdr:colOff>
      <xdr:row>3</xdr:row>
      <xdr:rowOff>302079</xdr:rowOff>
    </xdr:to>
    <xdr:sp macro="" textlink="">
      <xdr:nvSpPr>
        <xdr:cNvPr id="4" name="正方形/長方形 3"/>
        <xdr:cNvSpPr/>
      </xdr:nvSpPr>
      <xdr:spPr>
        <a:xfrm>
          <a:off x="10072007" y="968828"/>
          <a:ext cx="762000" cy="231322"/>
        </a:xfrm>
        <a:prstGeom prst="rect">
          <a:avLst/>
        </a:prstGeom>
        <a:solidFill>
          <a:schemeClr val="bg1"/>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後期</a:t>
          </a: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870857</xdr:colOff>
      <xdr:row>38</xdr:row>
      <xdr:rowOff>108858</xdr:rowOff>
    </xdr:from>
    <xdr:to>
      <xdr:col>8</xdr:col>
      <xdr:colOff>3401785</xdr:colOff>
      <xdr:row>47</xdr:row>
      <xdr:rowOff>13607</xdr:rowOff>
    </xdr:to>
    <xdr:sp macro="" textlink="">
      <xdr:nvSpPr>
        <xdr:cNvPr id="2" name="テキスト ボックス 1"/>
        <xdr:cNvSpPr txBox="1"/>
      </xdr:nvSpPr>
      <xdr:spPr>
        <a:xfrm>
          <a:off x="1211036" y="10300608"/>
          <a:ext cx="7429499" cy="149678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　検査成績書等を記入してください。</a:t>
          </a:r>
          <a:endParaRPr kumimoji="1" lang="en-US" altLang="ja-JP" sz="1200">
            <a:solidFill>
              <a:srgbClr val="0070C0"/>
            </a:solidFill>
            <a:latin typeface="+mj-ea"/>
            <a:ea typeface="+mj-ea"/>
          </a:endParaRPr>
        </a:p>
        <a:p>
          <a:r>
            <a:rPr kumimoji="1" lang="ja-JP" altLang="en-US" sz="1200">
              <a:solidFill>
                <a:srgbClr val="0070C0"/>
              </a:solidFill>
              <a:latin typeface="+mj-ea"/>
              <a:ea typeface="+mj-ea"/>
            </a:rPr>
            <a:t>・専門家指導の場合は、指導報告書のタイトルと、指導回数を記入してください。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作業者名を担当者の欄に記入し、</a:t>
          </a:r>
          <a:r>
            <a:rPr kumimoji="1" lang="ja-JP" altLang="ja-JP" sz="1200">
              <a:solidFill>
                <a:srgbClr val="0070C0"/>
              </a:solidFill>
              <a:effectLst/>
              <a:latin typeface="+mj-ea"/>
              <a:ea typeface="+mj-ea"/>
              <a:cs typeface="+mn-cs"/>
            </a:rPr>
            <a:t>作業時間を証明する成果物の資料名を記入してくだ</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　</a:t>
          </a:r>
          <a:r>
            <a:rPr kumimoji="1" lang="ja-JP" altLang="ja-JP" sz="1200">
              <a:solidFill>
                <a:srgbClr val="0070C0"/>
              </a:solidFill>
              <a:effectLst/>
              <a:latin typeface="+mj-ea"/>
              <a:ea typeface="+mj-ea"/>
              <a:cs typeface="+mn-cs"/>
            </a:rPr>
            <a:t>さい。</a:t>
          </a:r>
          <a:r>
            <a:rPr kumimoji="1" lang="ja-JP" altLang="en-US" sz="1200">
              <a:solidFill>
                <a:srgbClr val="0070C0"/>
              </a:solidFill>
              <a:effectLst/>
              <a:latin typeface="+mj-ea"/>
              <a:ea typeface="+mj-ea"/>
              <a:cs typeface="+mn-cs"/>
            </a:rPr>
            <a:t>ソースプログラムを</a:t>
          </a:r>
          <a:r>
            <a:rPr kumimoji="1" lang="ja-JP" altLang="ja-JP" sz="1200">
              <a:solidFill>
                <a:srgbClr val="0070C0"/>
              </a:solidFill>
              <a:effectLst/>
              <a:latin typeface="+mj-ea"/>
              <a:ea typeface="+mj-ea"/>
              <a:cs typeface="+mn-cs"/>
            </a:rPr>
            <a:t>ディスクで提出する場合は、ディスクに記入したタイトルを記載してください。</a:t>
          </a:r>
          <a:endParaRPr kumimoji="1" lang="en-US" altLang="ja-JP" sz="1200">
            <a:solidFill>
              <a:srgbClr val="0070C0"/>
            </a:solidFill>
            <a:effectLst/>
            <a:latin typeface="+mj-ea"/>
            <a:ea typeface="+mj-ea"/>
            <a:cs typeface="+mn-cs"/>
          </a:endParaRPr>
        </a:p>
        <a:p>
          <a:r>
            <a:rPr kumimoji="1" lang="ja-JP" altLang="en-US" sz="1200">
              <a:solidFill>
                <a:srgbClr val="0070C0"/>
              </a:solidFill>
              <a:effectLst/>
              <a:latin typeface="+mj-ea"/>
              <a:ea typeface="+mj-ea"/>
              <a:cs typeface="+mn-cs"/>
            </a:rPr>
            <a:t>・担当者や外注先に情報を補足したい場合は、備考欄に記入してください。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LocksWithSheet="0" fPrintsWithSheet="0"/>
  </xdr:twoCellAnchor>
  <xdr:twoCellAnchor>
    <xdr:from>
      <xdr:col>9</xdr:col>
      <xdr:colOff>149680</xdr:colOff>
      <xdr:row>0</xdr:row>
      <xdr:rowOff>122465</xdr:rowOff>
    </xdr:from>
    <xdr:to>
      <xdr:col>9</xdr:col>
      <xdr:colOff>4680859</xdr:colOff>
      <xdr:row>1</xdr:row>
      <xdr:rowOff>144208</xdr:rowOff>
    </xdr:to>
    <xdr:sp macro="" textlink="">
      <xdr:nvSpPr>
        <xdr:cNvPr id="3" name="正方形/長方形 2"/>
        <xdr:cNvSpPr/>
      </xdr:nvSpPr>
      <xdr:spPr>
        <a:xfrm>
          <a:off x="10160455" y="122465"/>
          <a:ext cx="4531179" cy="49799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この表の項目は、ガントチャートから引用されます。</a:t>
          </a:r>
          <a:endParaRPr kumimoji="1" lang="en-US" altLang="ja-JP" sz="1200">
            <a:latin typeface="+mj-ea"/>
            <a:ea typeface="+mj-ea"/>
          </a:endParaRPr>
        </a:p>
        <a:p>
          <a:pPr algn="l"/>
          <a:r>
            <a:rPr kumimoji="1" lang="ja-JP" altLang="en-US" sz="1200">
              <a:latin typeface="+mj-ea"/>
              <a:ea typeface="+mj-ea"/>
            </a:rPr>
            <a:t>人件費対象作業は、成果物を必ず記入願います。</a:t>
          </a:r>
          <a:endParaRPr kumimoji="1" lang="en-US" altLang="ja-JP" sz="1200">
            <a:latin typeface="+mj-ea"/>
            <a:ea typeface="+mj-ea"/>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7</xdr:col>
      <xdr:colOff>57151</xdr:colOff>
      <xdr:row>6</xdr:row>
      <xdr:rowOff>200025</xdr:rowOff>
    </xdr:from>
    <xdr:to>
      <xdr:col>9</xdr:col>
      <xdr:colOff>476251</xdr:colOff>
      <xdr:row>9</xdr:row>
      <xdr:rowOff>57150</xdr:rowOff>
    </xdr:to>
    <xdr:sp macro="" textlink="">
      <xdr:nvSpPr>
        <xdr:cNvPr id="4" name="四角形吹き出し 3"/>
        <xdr:cNvSpPr/>
      </xdr:nvSpPr>
      <xdr:spPr>
        <a:xfrm>
          <a:off x="4524376" y="1828800"/>
          <a:ext cx="1790700" cy="62865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b="1">
              <a:effectLst/>
            </a:rPr>
            <a:t>就業規則に記載の通りに必ず入力してください</a:t>
          </a:r>
          <a:endParaRPr lang="ja-JP" altLang="ja-JP" b="1">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55150</xdr:rowOff>
    </xdr:from>
    <xdr:to>
      <xdr:col>10</xdr:col>
      <xdr:colOff>5054599</xdr:colOff>
      <xdr:row>5</xdr:row>
      <xdr:rowOff>169367</xdr:rowOff>
    </xdr:to>
    <xdr:sp macro="" textlink="">
      <xdr:nvSpPr>
        <xdr:cNvPr id="31" name="Text Box 60"/>
        <xdr:cNvSpPr txBox="1">
          <a:spLocks noChangeArrowheads="1"/>
        </xdr:cNvSpPr>
      </xdr:nvSpPr>
      <xdr:spPr bwMode="auto">
        <a:xfrm>
          <a:off x="4610099" y="683800"/>
          <a:ext cx="6407150" cy="1171492"/>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CC"/>
        </a:solidFill>
        <a:ln w="19050">
          <a:solidFill>
            <a:schemeClr val="bg2">
              <a:lumMod val="50000"/>
            </a:schemeClr>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23"/>
  <sheetViews>
    <sheetView tabSelected="1" zoomScale="90" zoomScaleNormal="90" workbookViewId="0">
      <selection activeCell="B4" sqref="B4"/>
    </sheetView>
  </sheetViews>
  <sheetFormatPr defaultColWidth="9" defaultRowHeight="13"/>
  <cols>
    <col min="1" max="1" width="4.453125" style="94" customWidth="1"/>
    <col min="2" max="2" width="49.36328125" style="94" customWidth="1"/>
    <col min="3" max="3" width="54.7265625" style="94" customWidth="1"/>
    <col min="4" max="4" width="29.453125" style="94" customWidth="1"/>
    <col min="5" max="16384" width="9" style="94"/>
  </cols>
  <sheetData>
    <row r="1" spans="1:4" ht="24.75" customHeight="1">
      <c r="A1" s="253" t="s">
        <v>126</v>
      </c>
      <c r="B1" s="253"/>
      <c r="C1" s="253"/>
      <c r="D1" s="253"/>
    </row>
    <row r="3" spans="1:4" ht="21" customHeight="1">
      <c r="B3" s="125" t="s">
        <v>57</v>
      </c>
      <c r="C3" s="141" t="s">
        <v>107</v>
      </c>
      <c r="D3" s="126" t="s">
        <v>112</v>
      </c>
    </row>
    <row r="4" spans="1:4" ht="18" customHeight="1">
      <c r="B4" s="225" t="s">
        <v>108</v>
      </c>
      <c r="C4" s="224" t="s">
        <v>124</v>
      </c>
      <c r="D4" s="143" t="s">
        <v>113</v>
      </c>
    </row>
    <row r="5" spans="1:4" ht="18" customHeight="1">
      <c r="B5" s="180" t="s">
        <v>176</v>
      </c>
      <c r="C5" s="144" t="s">
        <v>179</v>
      </c>
      <c r="D5" s="143" t="s">
        <v>168</v>
      </c>
    </row>
    <row r="6" spans="1:4" ht="18" customHeight="1">
      <c r="B6" s="180" t="s">
        <v>177</v>
      </c>
      <c r="C6" s="144" t="s">
        <v>180</v>
      </c>
      <c r="D6" s="143" t="s">
        <v>168</v>
      </c>
    </row>
    <row r="7" spans="1:4" ht="18" customHeight="1">
      <c r="B7" s="180" t="s">
        <v>196</v>
      </c>
      <c r="C7" s="144" t="s">
        <v>181</v>
      </c>
      <c r="D7" s="143" t="s">
        <v>169</v>
      </c>
    </row>
    <row r="8" spans="1:4" ht="18" customHeight="1">
      <c r="B8" s="179" t="s">
        <v>178</v>
      </c>
      <c r="C8" s="144" t="s">
        <v>182</v>
      </c>
      <c r="D8" s="143" t="s">
        <v>170</v>
      </c>
    </row>
    <row r="9" spans="1:4" ht="18" customHeight="1">
      <c r="B9" s="179" t="s">
        <v>162</v>
      </c>
      <c r="C9" s="144" t="s">
        <v>183</v>
      </c>
      <c r="D9" s="143" t="s">
        <v>170</v>
      </c>
    </row>
    <row r="10" spans="1:4" ht="18" customHeight="1">
      <c r="B10" s="179" t="s">
        <v>163</v>
      </c>
      <c r="C10" s="144" t="s">
        <v>184</v>
      </c>
      <c r="D10" s="143" t="s">
        <v>170</v>
      </c>
    </row>
    <row r="11" spans="1:4" ht="18" customHeight="1">
      <c r="B11" s="179" t="s">
        <v>164</v>
      </c>
      <c r="C11" s="144" t="s">
        <v>185</v>
      </c>
      <c r="D11" s="143" t="s">
        <v>170</v>
      </c>
    </row>
    <row r="12" spans="1:4" ht="18" customHeight="1">
      <c r="B12" s="179" t="s">
        <v>127</v>
      </c>
      <c r="C12" s="144" t="s">
        <v>186</v>
      </c>
      <c r="D12" s="143" t="s">
        <v>170</v>
      </c>
    </row>
    <row r="13" spans="1:4" ht="18" customHeight="1">
      <c r="B13" s="180" t="s">
        <v>128</v>
      </c>
      <c r="C13" s="144" t="s">
        <v>187</v>
      </c>
      <c r="D13" s="143" t="s">
        <v>170</v>
      </c>
    </row>
    <row r="14" spans="1:4" ht="18" customHeight="1">
      <c r="B14" s="180" t="s">
        <v>129</v>
      </c>
      <c r="C14" s="144" t="s">
        <v>188</v>
      </c>
      <c r="D14" s="143" t="s">
        <v>170</v>
      </c>
    </row>
    <row r="15" spans="1:4" ht="18" customHeight="1">
      <c r="B15" s="180" t="s">
        <v>130</v>
      </c>
      <c r="C15" s="144" t="s">
        <v>189</v>
      </c>
      <c r="D15" s="143" t="s">
        <v>170</v>
      </c>
    </row>
    <row r="16" spans="1:4" ht="18" customHeight="1">
      <c r="B16" s="180" t="s">
        <v>131</v>
      </c>
      <c r="C16" s="144" t="s">
        <v>190</v>
      </c>
      <c r="D16" s="143" t="s">
        <v>170</v>
      </c>
    </row>
    <row r="17" spans="2:4" ht="18" customHeight="1">
      <c r="B17" s="180" t="s">
        <v>132</v>
      </c>
      <c r="C17" s="144" t="s">
        <v>191</v>
      </c>
      <c r="D17" s="143" t="s">
        <v>170</v>
      </c>
    </row>
    <row r="18" spans="2:4" ht="18" customHeight="1">
      <c r="B18" s="180" t="s">
        <v>133</v>
      </c>
      <c r="C18" s="144" t="s">
        <v>192</v>
      </c>
      <c r="D18" s="143" t="s">
        <v>170</v>
      </c>
    </row>
    <row r="19" spans="2:4" ht="18" customHeight="1">
      <c r="B19" s="180" t="s">
        <v>134</v>
      </c>
      <c r="C19" s="144" t="s">
        <v>193</v>
      </c>
      <c r="D19" s="143" t="s">
        <v>170</v>
      </c>
    </row>
    <row r="20" spans="2:4" ht="18" customHeight="1">
      <c r="B20" s="180" t="s">
        <v>165</v>
      </c>
      <c r="C20" s="220" t="s">
        <v>137</v>
      </c>
      <c r="D20" s="220" t="s">
        <v>167</v>
      </c>
    </row>
    <row r="21" spans="2:4" ht="18" customHeight="1">
      <c r="B21" s="180" t="s">
        <v>166</v>
      </c>
      <c r="C21" s="220" t="s">
        <v>194</v>
      </c>
      <c r="D21" s="220" t="s">
        <v>167</v>
      </c>
    </row>
    <row r="22" spans="2:4" ht="15.75" customHeight="1">
      <c r="C22" s="142"/>
      <c r="D22" s="128"/>
    </row>
    <row r="23" spans="2:4" ht="15.75" customHeight="1">
      <c r="D23" s="128"/>
    </row>
  </sheetData>
  <sheetProtection sheet="1" objects="1" scenarios="1" selectLockedCells="1"/>
  <mergeCells count="1">
    <mergeCell ref="A1:D1"/>
  </mergeCells>
  <phoneticPr fontId="3"/>
  <hyperlinks>
    <hyperlink ref="B5" location="'総括表（前期・後期合計）'!A1" display="総括表（前期・後期合計）"/>
    <hyperlink ref="B4" location="初期条件設定表!A1" display="初期条件設定表"/>
    <hyperlink ref="B9" location="'1月'!A1" display="1月"/>
    <hyperlink ref="B10" location="'2月'!A1" display="2月"/>
    <hyperlink ref="B12" location="'4月'!A1" display="4月"/>
    <hyperlink ref="B13" location="'5月'!A1" display="5月"/>
    <hyperlink ref="B14" location="'6月'!A1" display="6月"/>
    <hyperlink ref="B15" location="'7月'!A1" display="7月"/>
    <hyperlink ref="B16" location="'8月'!A1" display="8月"/>
    <hyperlink ref="B8" location="人件費個別明細表R3年12月!A1" display="人件費個別明細表R3年12月"/>
    <hyperlink ref="B11" location="'3月'!A1" display="3月"/>
    <hyperlink ref="B17" location="'9月'!A1" display="9月"/>
    <hyperlink ref="B18" location="'10月'!A1" display="10月"/>
    <hyperlink ref="B19" location="'11月'!A1" display="11月"/>
    <hyperlink ref="B6" location="'総括表（後期）'!A1" display="総括表（後期）"/>
    <hyperlink ref="B7" location="従事者別人件費総括表!A1" display="従事者別人件費総括表"/>
    <hyperlink ref="B20" location="全体工程表!A1" display="全体工程表"/>
    <hyperlink ref="B21" location="成果物まとめ!A1" display="成果物まとめ"/>
  </hyperlinks>
  <pageMargins left="0.7" right="0.7" top="0.75" bottom="0.75" header="0.3" footer="0.3"/>
  <pageSetup paperSize="9" scale="6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（2022年4月分）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従事者別人件費総括表!A16</f>
        <v>2022</v>
      </c>
      <c r="AJ1" s="107"/>
      <c r="AK1" s="107"/>
      <c r="AL1" s="110" t="s">
        <v>57</v>
      </c>
      <c r="AM1" s="112" t="str">
        <f ca="1">RIGHT(CELL("filename",A1),LEN(CELL("filename",A1))-FIND("]",CELL("filename",A1)))</f>
        <v>4月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従事者別人件費総括表!D16</f>
        <v>4</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44652</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44681</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30</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178" customFormat="1" ht="24" customHeight="1">
      <c r="A7" s="310" t="s">
        <v>8</v>
      </c>
      <c r="B7" s="312" t="s">
        <v>7</v>
      </c>
      <c r="C7" s="312"/>
      <c r="D7" s="312"/>
      <c r="E7" s="314" t="s">
        <v>6</v>
      </c>
      <c r="F7" s="315"/>
      <c r="G7" s="315"/>
      <c r="H7" s="316"/>
      <c r="I7" s="314" t="s">
        <v>5</v>
      </c>
      <c r="J7" s="316"/>
      <c r="K7" s="70" t="s">
        <v>4</v>
      </c>
      <c r="L7" s="333" t="s">
        <v>33</v>
      </c>
      <c r="M7" s="337" t="s">
        <v>154</v>
      </c>
      <c r="N7" s="336" t="s">
        <v>71</v>
      </c>
      <c r="O7" s="322" t="s">
        <v>45</v>
      </c>
      <c r="P7" s="322" t="s">
        <v>46</v>
      </c>
      <c r="Q7" s="322" t="s">
        <v>72</v>
      </c>
      <c r="R7" s="322" t="s">
        <v>75</v>
      </c>
      <c r="S7" s="322" t="s">
        <v>70</v>
      </c>
      <c r="T7" s="322" t="s">
        <v>54</v>
      </c>
      <c r="U7" s="322" t="s">
        <v>73</v>
      </c>
      <c r="V7" s="323" t="s">
        <v>76</v>
      </c>
      <c r="W7" s="177"/>
      <c r="X7" s="223"/>
    </row>
    <row r="8" spans="1:41" s="178" customFormat="1" ht="24" customHeight="1">
      <c r="A8" s="311"/>
      <c r="B8" s="313"/>
      <c r="C8" s="313"/>
      <c r="D8" s="313"/>
      <c r="E8" s="317"/>
      <c r="F8" s="318"/>
      <c r="G8" s="318"/>
      <c r="H8" s="319"/>
      <c r="I8" s="320"/>
      <c r="J8" s="321"/>
      <c r="K8" s="71" t="s">
        <v>40</v>
      </c>
      <c r="L8" s="334"/>
      <c r="M8" s="337"/>
      <c r="N8" s="336"/>
      <c r="O8" s="322"/>
      <c r="P8" s="322"/>
      <c r="Q8" s="322"/>
      <c r="R8" s="322"/>
      <c r="S8" s="322"/>
      <c r="T8" s="322"/>
      <c r="U8" s="322"/>
      <c r="V8" s="323"/>
      <c r="W8" s="177"/>
      <c r="X8" s="223"/>
    </row>
    <row r="9" spans="1:41" ht="46" customHeight="1">
      <c r="A9" s="145">
        <f>X9</f>
        <v>44652</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44652</v>
      </c>
      <c r="Z9" s="78"/>
    </row>
    <row r="10" spans="1:41" ht="46" customHeight="1">
      <c r="A10" s="145">
        <f t="shared" ref="A10:A35" si="6">X10</f>
        <v>44653</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44653</v>
      </c>
      <c r="Z10" s="78"/>
    </row>
    <row r="11" spans="1:41" ht="46" customHeight="1">
      <c r="A11" s="145">
        <f t="shared" si="6"/>
        <v>44654</v>
      </c>
      <c r="B11" s="160" t="s">
        <v>80</v>
      </c>
      <c r="C11" s="146" t="s">
        <v>3</v>
      </c>
      <c r="D11" s="163" t="s">
        <v>80</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44654</v>
      </c>
      <c r="Z11" s="78"/>
    </row>
    <row r="12" spans="1:41" ht="46" customHeight="1">
      <c r="A12" s="145">
        <f t="shared" si="6"/>
        <v>44655</v>
      </c>
      <c r="B12" s="160" t="s">
        <v>80</v>
      </c>
      <c r="C12" s="146" t="s">
        <v>3</v>
      </c>
      <c r="D12" s="163" t="s">
        <v>80</v>
      </c>
      <c r="E12" s="147" t="str">
        <f>IFERROR(HOUR(P12),"")</f>
        <v/>
      </c>
      <c r="F12" s="148" t="s">
        <v>41</v>
      </c>
      <c r="G12" s="149" t="str">
        <f>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44655</v>
      </c>
      <c r="Z12" s="78"/>
    </row>
    <row r="13" spans="1:41" ht="46" customHeight="1">
      <c r="A13" s="145">
        <f t="shared" si="6"/>
        <v>44656</v>
      </c>
      <c r="B13" s="160" t="s">
        <v>80</v>
      </c>
      <c r="C13" s="146" t="s">
        <v>3</v>
      </c>
      <c r="D13" s="163" t="s">
        <v>80</v>
      </c>
      <c r="E13" s="147" t="str">
        <f t="shared" ref="E13:E35" si="12">IFERROR(HOUR(P13),"")</f>
        <v/>
      </c>
      <c r="F13" s="148" t="s">
        <v>41</v>
      </c>
      <c r="G13" s="149" t="str">
        <f t="shared" ref="G13:G35" si="13">IFERROR(MINUTE(P13),"")</f>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44656</v>
      </c>
      <c r="Y13" s="77" t="str">
        <f t="shared" ref="Y13:Y33" si="15">IF(OR(DBCS($B13)="：",$B13="",DBCS($D13)="：",$D13=""),"",MAX(MIN($D13,TIME(23,59,59))-MAX($B13,$AF$1),0))</f>
        <v/>
      </c>
      <c r="Z13" s="78"/>
    </row>
    <row r="14" spans="1:41" ht="46" customHeight="1">
      <c r="A14" s="145">
        <f t="shared" si="6"/>
        <v>44657</v>
      </c>
      <c r="B14" s="160" t="s">
        <v>80</v>
      </c>
      <c r="C14" s="146" t="s">
        <v>3</v>
      </c>
      <c r="D14" s="163" t="s">
        <v>80</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44657</v>
      </c>
      <c r="Y14" s="77" t="str">
        <f t="shared" si="15"/>
        <v/>
      </c>
      <c r="Z14" s="78"/>
    </row>
    <row r="15" spans="1:41" ht="46" customHeight="1">
      <c r="A15" s="145">
        <f t="shared" si="6"/>
        <v>44658</v>
      </c>
      <c r="B15" s="160" t="s">
        <v>80</v>
      </c>
      <c r="C15" s="146" t="s">
        <v>3</v>
      </c>
      <c r="D15" s="163" t="s">
        <v>80</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44658</v>
      </c>
      <c r="Y15" s="77" t="str">
        <f t="shared" si="15"/>
        <v/>
      </c>
      <c r="Z15" s="78"/>
    </row>
    <row r="16" spans="1:41" ht="46" customHeight="1">
      <c r="A16" s="145">
        <f t="shared" si="6"/>
        <v>44659</v>
      </c>
      <c r="B16" s="160" t="s">
        <v>80</v>
      </c>
      <c r="C16" s="146" t="s">
        <v>3</v>
      </c>
      <c r="D16" s="163" t="s">
        <v>80</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44659</v>
      </c>
      <c r="Y16" s="77" t="str">
        <f t="shared" si="15"/>
        <v/>
      </c>
      <c r="Z16" s="78"/>
    </row>
    <row r="17" spans="1:26" ht="46" customHeight="1">
      <c r="A17" s="145">
        <f t="shared" si="6"/>
        <v>44660</v>
      </c>
      <c r="B17" s="160" t="s">
        <v>80</v>
      </c>
      <c r="C17" s="146" t="s">
        <v>3</v>
      </c>
      <c r="D17" s="163" t="s">
        <v>80</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44660</v>
      </c>
      <c r="Y17" s="77" t="str">
        <f t="shared" si="15"/>
        <v/>
      </c>
      <c r="Z17" s="78"/>
    </row>
    <row r="18" spans="1:26" ht="46" customHeight="1">
      <c r="A18" s="145">
        <f t="shared" si="6"/>
        <v>44661</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44661</v>
      </c>
      <c r="Y18" s="77" t="str">
        <f t="shared" si="15"/>
        <v/>
      </c>
      <c r="Z18" s="78"/>
    </row>
    <row r="19" spans="1:26" ht="46" customHeight="1">
      <c r="A19" s="145">
        <f t="shared" si="6"/>
        <v>44662</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44662</v>
      </c>
      <c r="Y19" s="77" t="str">
        <f t="shared" si="15"/>
        <v/>
      </c>
      <c r="Z19" s="78"/>
    </row>
    <row r="20" spans="1:26" ht="46" customHeight="1">
      <c r="A20" s="145">
        <f t="shared" si="6"/>
        <v>44663</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44663</v>
      </c>
      <c r="Y20" s="77" t="str">
        <f t="shared" si="15"/>
        <v/>
      </c>
      <c r="Z20" s="78"/>
    </row>
    <row r="21" spans="1:26" ht="46" customHeight="1">
      <c r="A21" s="145">
        <f t="shared" si="6"/>
        <v>44664</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44664</v>
      </c>
      <c r="Y21" s="77" t="str">
        <f t="shared" si="15"/>
        <v/>
      </c>
      <c r="Z21" s="78"/>
    </row>
    <row r="22" spans="1:26" ht="46" customHeight="1">
      <c r="A22" s="145">
        <f t="shared" si="6"/>
        <v>44665</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44665</v>
      </c>
      <c r="Y22" s="77" t="str">
        <f t="shared" si="15"/>
        <v/>
      </c>
      <c r="Z22" s="78"/>
    </row>
    <row r="23" spans="1:26" ht="46" customHeight="1">
      <c r="A23" s="145">
        <f t="shared" si="6"/>
        <v>44666</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44666</v>
      </c>
      <c r="Y23" s="77" t="str">
        <f t="shared" si="15"/>
        <v/>
      </c>
      <c r="Z23" s="78"/>
    </row>
    <row r="24" spans="1:26" ht="46" customHeight="1">
      <c r="A24" s="145">
        <f t="shared" si="6"/>
        <v>44667</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44667</v>
      </c>
      <c r="Y24" s="77" t="str">
        <f t="shared" si="15"/>
        <v/>
      </c>
      <c r="Z24" s="78"/>
    </row>
    <row r="25" spans="1:26" ht="46" customHeight="1">
      <c r="A25" s="145">
        <f t="shared" si="6"/>
        <v>44668</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44668</v>
      </c>
      <c r="Y25" s="77" t="str">
        <f t="shared" si="15"/>
        <v/>
      </c>
      <c r="Z25" s="78"/>
    </row>
    <row r="26" spans="1:26" ht="46" customHeight="1">
      <c r="A26" s="145">
        <f t="shared" si="6"/>
        <v>44669</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44669</v>
      </c>
      <c r="Y26" s="77" t="str">
        <f t="shared" si="15"/>
        <v/>
      </c>
      <c r="Z26" s="78"/>
    </row>
    <row r="27" spans="1:26" ht="46" customHeight="1">
      <c r="A27" s="145">
        <f t="shared" si="6"/>
        <v>44670</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44670</v>
      </c>
      <c r="Y27" s="77" t="str">
        <f t="shared" si="15"/>
        <v/>
      </c>
      <c r="Z27" s="78"/>
    </row>
    <row r="28" spans="1:26" ht="46" customHeight="1">
      <c r="A28" s="145">
        <f t="shared" si="6"/>
        <v>44671</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44671</v>
      </c>
      <c r="Y28" s="77" t="str">
        <f t="shared" si="15"/>
        <v/>
      </c>
      <c r="Z28" s="78"/>
    </row>
    <row r="29" spans="1:26" ht="46" customHeight="1">
      <c r="A29" s="145">
        <f t="shared" si="6"/>
        <v>44672</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44672</v>
      </c>
      <c r="Y29" s="77" t="str">
        <f t="shared" si="15"/>
        <v/>
      </c>
      <c r="Z29" s="78"/>
    </row>
    <row r="30" spans="1:26" ht="46" customHeight="1">
      <c r="A30" s="145">
        <f t="shared" si="6"/>
        <v>44673</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44673</v>
      </c>
      <c r="Y30" s="77" t="str">
        <f t="shared" si="15"/>
        <v/>
      </c>
      <c r="Z30" s="78"/>
    </row>
    <row r="31" spans="1:26" ht="46" customHeight="1">
      <c r="A31" s="145">
        <f t="shared" si="6"/>
        <v>44674</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44674</v>
      </c>
      <c r="Y31" s="77" t="str">
        <f t="shared" si="15"/>
        <v/>
      </c>
      <c r="Z31" s="78"/>
    </row>
    <row r="32" spans="1:26" ht="46" customHeight="1">
      <c r="A32" s="145">
        <f t="shared" si="6"/>
        <v>44675</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44675</v>
      </c>
      <c r="Y32" s="77" t="str">
        <f t="shared" si="15"/>
        <v/>
      </c>
      <c r="Z32" s="78"/>
    </row>
    <row r="33" spans="1:26" ht="46" customHeight="1">
      <c r="A33" s="145">
        <f t="shared" si="6"/>
        <v>44676</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44676</v>
      </c>
      <c r="Y33" s="77" t="str">
        <f t="shared" si="15"/>
        <v/>
      </c>
      <c r="Z33" s="78"/>
    </row>
    <row r="34" spans="1:26" ht="46" customHeight="1">
      <c r="A34" s="145">
        <f t="shared" si="6"/>
        <v>44677</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44677</v>
      </c>
      <c r="Y34" s="77"/>
      <c r="Z34" s="78"/>
    </row>
    <row r="35" spans="1:26" ht="46" customHeight="1" thickBot="1">
      <c r="A35" s="153">
        <f t="shared" si="6"/>
        <v>44678</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44678</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A9" sqref="A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（2022年5月分）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従事者別人件費総括表!A18</f>
        <v>2022</v>
      </c>
      <c r="AJ1" s="107"/>
      <c r="AK1" s="107"/>
      <c r="AL1" s="110" t="s">
        <v>57</v>
      </c>
      <c r="AM1" s="112" t="str">
        <f ca="1">RIGHT(CELL("filename",A1),LEN(CELL("filename",A1))-FIND("]",CELL("filename",A1)))</f>
        <v>5月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従事者別人件費総括表!D18</f>
        <v>5</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44682</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44712</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30</v>
      </c>
      <c r="AF6" s="107" t="s">
        <v>51</v>
      </c>
    </row>
    <row r="7" spans="1:41" s="178" customFormat="1" ht="24" customHeight="1">
      <c r="A7" s="310" t="s">
        <v>8</v>
      </c>
      <c r="B7" s="312" t="s">
        <v>7</v>
      </c>
      <c r="C7" s="312"/>
      <c r="D7" s="312"/>
      <c r="E7" s="314" t="s">
        <v>6</v>
      </c>
      <c r="F7" s="315"/>
      <c r="G7" s="315"/>
      <c r="H7" s="316"/>
      <c r="I7" s="314" t="s">
        <v>5</v>
      </c>
      <c r="J7" s="316"/>
      <c r="K7" s="70" t="s">
        <v>4</v>
      </c>
      <c r="L7" s="333" t="s">
        <v>33</v>
      </c>
      <c r="M7" s="337" t="s">
        <v>154</v>
      </c>
      <c r="N7" s="336" t="s">
        <v>71</v>
      </c>
      <c r="O7" s="322" t="s">
        <v>45</v>
      </c>
      <c r="P7" s="322" t="s">
        <v>46</v>
      </c>
      <c r="Q7" s="322" t="s">
        <v>72</v>
      </c>
      <c r="R7" s="322" t="s">
        <v>75</v>
      </c>
      <c r="S7" s="322" t="s">
        <v>70</v>
      </c>
      <c r="T7" s="322" t="s">
        <v>54</v>
      </c>
      <c r="U7" s="322" t="s">
        <v>73</v>
      </c>
      <c r="V7" s="323" t="s">
        <v>76</v>
      </c>
      <c r="W7" s="177"/>
      <c r="X7" s="223"/>
    </row>
    <row r="8" spans="1:41" s="178" customFormat="1" ht="24" customHeight="1">
      <c r="A8" s="311"/>
      <c r="B8" s="313"/>
      <c r="C8" s="313"/>
      <c r="D8" s="313"/>
      <c r="E8" s="317"/>
      <c r="F8" s="318"/>
      <c r="G8" s="318"/>
      <c r="H8" s="319"/>
      <c r="I8" s="320"/>
      <c r="J8" s="321"/>
      <c r="K8" s="71" t="s">
        <v>40</v>
      </c>
      <c r="L8" s="334"/>
      <c r="M8" s="337"/>
      <c r="N8" s="336"/>
      <c r="O8" s="322"/>
      <c r="P8" s="322"/>
      <c r="Q8" s="322"/>
      <c r="R8" s="322"/>
      <c r="S8" s="322"/>
      <c r="T8" s="322"/>
      <c r="U8" s="322"/>
      <c r="V8" s="323"/>
      <c r="W8" s="177"/>
      <c r="X8" s="223"/>
    </row>
    <row r="9" spans="1:41" ht="46" customHeight="1">
      <c r="A9" s="145">
        <f>X9</f>
        <v>44682</v>
      </c>
      <c r="B9" s="160" t="s">
        <v>43</v>
      </c>
      <c r="C9" s="146" t="s">
        <v>3</v>
      </c>
      <c r="D9" s="163" t="s">
        <v>43</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44682</v>
      </c>
      <c r="Z9" s="78"/>
    </row>
    <row r="10" spans="1:41" ht="46" customHeight="1">
      <c r="A10" s="145">
        <f t="shared" ref="A10:A35" si="6">X10</f>
        <v>44683</v>
      </c>
      <c r="B10" s="160" t="s">
        <v>43</v>
      </c>
      <c r="C10" s="146" t="s">
        <v>3</v>
      </c>
      <c r="D10" s="163" t="s">
        <v>43</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44683</v>
      </c>
      <c r="Z10" s="78"/>
    </row>
    <row r="11" spans="1:41" ht="46" customHeight="1">
      <c r="A11" s="145">
        <f t="shared" si="6"/>
        <v>44684</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44684</v>
      </c>
      <c r="Z11" s="78"/>
    </row>
    <row r="12" spans="1:41" ht="46" customHeight="1">
      <c r="A12" s="145">
        <f t="shared" si="6"/>
        <v>44685</v>
      </c>
      <c r="B12" s="160" t="s">
        <v>43</v>
      </c>
      <c r="C12" s="146" t="s">
        <v>3</v>
      </c>
      <c r="D12" s="163" t="s">
        <v>43</v>
      </c>
      <c r="E12" s="147" t="str">
        <f>IFERROR(HOUR(P12),"")</f>
        <v/>
      </c>
      <c r="F12" s="148" t="s">
        <v>41</v>
      </c>
      <c r="G12" s="149" t="str">
        <f>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44685</v>
      </c>
      <c r="Z12" s="78"/>
    </row>
    <row r="13" spans="1:41" ht="46" customHeight="1">
      <c r="A13" s="145">
        <f t="shared" si="6"/>
        <v>44686</v>
      </c>
      <c r="B13" s="160" t="s">
        <v>43</v>
      </c>
      <c r="C13" s="146" t="s">
        <v>3</v>
      </c>
      <c r="D13" s="163" t="s">
        <v>43</v>
      </c>
      <c r="E13" s="147" t="str">
        <f t="shared" ref="E13:E35" si="12">IFERROR(HOUR(P13),"")</f>
        <v/>
      </c>
      <c r="F13" s="148" t="s">
        <v>41</v>
      </c>
      <c r="G13" s="149" t="str">
        <f t="shared" ref="G13:G35" si="13">IFERROR(MINUTE(P13),"")</f>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44686</v>
      </c>
      <c r="Y13" s="77" t="str">
        <f t="shared" ref="Y13:Y33" si="15">IF(OR(DBCS($B13)="：",$B13="",DBCS($D13)="：",$D13=""),"",MAX(MIN($D13,TIME(23,59,59))-MAX($B13,$AF$1),0))</f>
        <v/>
      </c>
      <c r="Z13" s="78"/>
    </row>
    <row r="14" spans="1:41" ht="46" customHeight="1">
      <c r="A14" s="145">
        <f t="shared" si="6"/>
        <v>44687</v>
      </c>
      <c r="B14" s="160" t="s">
        <v>43</v>
      </c>
      <c r="C14" s="146" t="s">
        <v>3</v>
      </c>
      <c r="D14" s="163" t="s">
        <v>43</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44687</v>
      </c>
      <c r="Y14" s="77" t="str">
        <f t="shared" si="15"/>
        <v/>
      </c>
      <c r="Z14" s="78"/>
    </row>
    <row r="15" spans="1:41" ht="46" customHeight="1">
      <c r="A15" s="145">
        <f t="shared" si="6"/>
        <v>44688</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44688</v>
      </c>
      <c r="Y15" s="77" t="str">
        <f t="shared" si="15"/>
        <v/>
      </c>
      <c r="Z15" s="78"/>
    </row>
    <row r="16" spans="1:41" ht="46" customHeight="1">
      <c r="A16" s="145">
        <f t="shared" si="6"/>
        <v>44689</v>
      </c>
      <c r="B16" s="160" t="s">
        <v>43</v>
      </c>
      <c r="C16" s="146" t="s">
        <v>3</v>
      </c>
      <c r="D16" s="163" t="s">
        <v>43</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44689</v>
      </c>
      <c r="Y16" s="77" t="str">
        <f t="shared" si="15"/>
        <v/>
      </c>
      <c r="Z16" s="78"/>
    </row>
    <row r="17" spans="1:26" ht="46" customHeight="1">
      <c r="A17" s="145">
        <f t="shared" si="6"/>
        <v>44690</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44690</v>
      </c>
      <c r="Y17" s="77" t="str">
        <f t="shared" si="15"/>
        <v/>
      </c>
      <c r="Z17" s="78"/>
    </row>
    <row r="18" spans="1:26" ht="46" customHeight="1">
      <c r="A18" s="145">
        <f t="shared" si="6"/>
        <v>44691</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44691</v>
      </c>
      <c r="Y18" s="77" t="str">
        <f t="shared" si="15"/>
        <v/>
      </c>
      <c r="Z18" s="78"/>
    </row>
    <row r="19" spans="1:26" ht="46" customHeight="1">
      <c r="A19" s="145">
        <f t="shared" si="6"/>
        <v>44692</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44692</v>
      </c>
      <c r="Y19" s="77" t="str">
        <f t="shared" si="15"/>
        <v/>
      </c>
      <c r="Z19" s="78"/>
    </row>
    <row r="20" spans="1:26" ht="46" customHeight="1">
      <c r="A20" s="145">
        <f t="shared" si="6"/>
        <v>44693</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44693</v>
      </c>
      <c r="Y20" s="77" t="str">
        <f t="shared" si="15"/>
        <v/>
      </c>
      <c r="Z20" s="78"/>
    </row>
    <row r="21" spans="1:26" ht="46" customHeight="1">
      <c r="A21" s="145">
        <f t="shared" si="6"/>
        <v>44694</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44694</v>
      </c>
      <c r="Y21" s="77" t="str">
        <f t="shared" si="15"/>
        <v/>
      </c>
      <c r="Z21" s="78"/>
    </row>
    <row r="22" spans="1:26" ht="46" customHeight="1">
      <c r="A22" s="145">
        <f t="shared" si="6"/>
        <v>44695</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44695</v>
      </c>
      <c r="Y22" s="77" t="str">
        <f t="shared" si="15"/>
        <v/>
      </c>
      <c r="Z22" s="78"/>
    </row>
    <row r="23" spans="1:26" ht="46" customHeight="1">
      <c r="A23" s="145">
        <f t="shared" si="6"/>
        <v>44696</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44696</v>
      </c>
      <c r="Y23" s="77" t="str">
        <f t="shared" si="15"/>
        <v/>
      </c>
      <c r="Z23" s="78"/>
    </row>
    <row r="24" spans="1:26" ht="46" customHeight="1">
      <c r="A24" s="145">
        <f t="shared" si="6"/>
        <v>44697</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44697</v>
      </c>
      <c r="Y24" s="77" t="str">
        <f t="shared" si="15"/>
        <v/>
      </c>
      <c r="Z24" s="78"/>
    </row>
    <row r="25" spans="1:26" ht="46" customHeight="1">
      <c r="A25" s="145">
        <f t="shared" si="6"/>
        <v>44698</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44698</v>
      </c>
      <c r="Y25" s="77" t="str">
        <f t="shared" si="15"/>
        <v/>
      </c>
      <c r="Z25" s="78"/>
    </row>
    <row r="26" spans="1:26" ht="46" customHeight="1">
      <c r="A26" s="145">
        <f t="shared" si="6"/>
        <v>44699</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44699</v>
      </c>
      <c r="Y26" s="77" t="str">
        <f t="shared" si="15"/>
        <v/>
      </c>
      <c r="Z26" s="78"/>
    </row>
    <row r="27" spans="1:26" ht="46" customHeight="1">
      <c r="A27" s="145">
        <f t="shared" si="6"/>
        <v>44700</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44700</v>
      </c>
      <c r="Y27" s="77" t="str">
        <f t="shared" si="15"/>
        <v/>
      </c>
      <c r="Z27" s="78"/>
    </row>
    <row r="28" spans="1:26" ht="46" customHeight="1">
      <c r="A28" s="145">
        <f t="shared" si="6"/>
        <v>44701</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44701</v>
      </c>
      <c r="Y28" s="77" t="str">
        <f t="shared" si="15"/>
        <v/>
      </c>
      <c r="Z28" s="78"/>
    </row>
    <row r="29" spans="1:26" ht="46" customHeight="1">
      <c r="A29" s="145">
        <f t="shared" si="6"/>
        <v>44702</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44702</v>
      </c>
      <c r="Y29" s="77" t="str">
        <f t="shared" si="15"/>
        <v/>
      </c>
      <c r="Z29" s="78"/>
    </row>
    <row r="30" spans="1:26" ht="46" customHeight="1">
      <c r="A30" s="145">
        <f t="shared" si="6"/>
        <v>44703</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44703</v>
      </c>
      <c r="Y30" s="77" t="str">
        <f t="shared" si="15"/>
        <v/>
      </c>
      <c r="Z30" s="78"/>
    </row>
    <row r="31" spans="1:26" ht="46" customHeight="1">
      <c r="A31" s="145">
        <f t="shared" si="6"/>
        <v>44704</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44704</v>
      </c>
      <c r="Y31" s="77" t="str">
        <f t="shared" si="15"/>
        <v/>
      </c>
      <c r="Z31" s="78"/>
    </row>
    <row r="32" spans="1:26" ht="46" customHeight="1">
      <c r="A32" s="145">
        <f t="shared" si="6"/>
        <v>44705</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44705</v>
      </c>
      <c r="Y32" s="77" t="str">
        <f t="shared" si="15"/>
        <v/>
      </c>
      <c r="Z32" s="78"/>
    </row>
    <row r="33" spans="1:26" ht="46" customHeight="1">
      <c r="A33" s="145">
        <f t="shared" si="6"/>
        <v>44706</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44706</v>
      </c>
      <c r="Y33" s="77" t="str">
        <f t="shared" si="15"/>
        <v/>
      </c>
      <c r="Z33" s="78"/>
    </row>
    <row r="34" spans="1:26" ht="46" customHeight="1">
      <c r="A34" s="145">
        <f t="shared" si="6"/>
        <v>44707</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44707</v>
      </c>
      <c r="Y34" s="77"/>
      <c r="Z34" s="78"/>
    </row>
    <row r="35" spans="1:26" ht="46" customHeight="1" thickBot="1">
      <c r="A35" s="153">
        <f t="shared" si="6"/>
        <v>44708</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44708</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（2022年6月分）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従事者別人件費総括表!A20</f>
        <v>2022</v>
      </c>
      <c r="AJ1" s="107"/>
      <c r="AK1" s="107"/>
      <c r="AL1" s="110" t="s">
        <v>57</v>
      </c>
      <c r="AM1" s="112" t="str">
        <f ca="1">RIGHT(CELL("filename",A1),LEN(CELL("filename",A1))-FIND("]",CELL("filename",A1)))</f>
        <v>6月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従事者別人件費総括表!D20</f>
        <v>6</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44713</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44742</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30</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178" customFormat="1" ht="24" customHeight="1">
      <c r="A7" s="310" t="s">
        <v>8</v>
      </c>
      <c r="B7" s="312" t="s">
        <v>7</v>
      </c>
      <c r="C7" s="312"/>
      <c r="D7" s="312"/>
      <c r="E7" s="314" t="s">
        <v>6</v>
      </c>
      <c r="F7" s="315"/>
      <c r="G7" s="315"/>
      <c r="H7" s="316"/>
      <c r="I7" s="314" t="s">
        <v>5</v>
      </c>
      <c r="J7" s="316"/>
      <c r="K7" s="70" t="s">
        <v>4</v>
      </c>
      <c r="L7" s="333" t="s">
        <v>33</v>
      </c>
      <c r="M7" s="337" t="s">
        <v>154</v>
      </c>
      <c r="N7" s="336" t="s">
        <v>71</v>
      </c>
      <c r="O7" s="322" t="s">
        <v>45</v>
      </c>
      <c r="P7" s="322" t="s">
        <v>46</v>
      </c>
      <c r="Q7" s="322" t="s">
        <v>72</v>
      </c>
      <c r="R7" s="322" t="s">
        <v>75</v>
      </c>
      <c r="S7" s="322" t="s">
        <v>70</v>
      </c>
      <c r="T7" s="322" t="s">
        <v>54</v>
      </c>
      <c r="U7" s="322" t="s">
        <v>73</v>
      </c>
      <c r="V7" s="323" t="s">
        <v>76</v>
      </c>
      <c r="W7" s="177"/>
      <c r="X7" s="223"/>
    </row>
    <row r="8" spans="1:41" s="178" customFormat="1" ht="24" customHeight="1">
      <c r="A8" s="311"/>
      <c r="B8" s="313"/>
      <c r="C8" s="313"/>
      <c r="D8" s="313"/>
      <c r="E8" s="317"/>
      <c r="F8" s="318"/>
      <c r="G8" s="318"/>
      <c r="H8" s="319"/>
      <c r="I8" s="320"/>
      <c r="J8" s="321"/>
      <c r="K8" s="71" t="s">
        <v>40</v>
      </c>
      <c r="L8" s="334"/>
      <c r="M8" s="337"/>
      <c r="N8" s="336"/>
      <c r="O8" s="322"/>
      <c r="P8" s="322"/>
      <c r="Q8" s="322"/>
      <c r="R8" s="322"/>
      <c r="S8" s="322"/>
      <c r="T8" s="322"/>
      <c r="U8" s="322"/>
      <c r="V8" s="323"/>
      <c r="W8" s="177"/>
      <c r="X8" s="223"/>
    </row>
    <row r="9" spans="1:41" ht="46" customHeight="1">
      <c r="A9" s="145">
        <f>X9</f>
        <v>44713</v>
      </c>
      <c r="B9" s="160" t="s">
        <v>43</v>
      </c>
      <c r="C9" s="146" t="s">
        <v>3</v>
      </c>
      <c r="D9" s="163" t="s">
        <v>43</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44713</v>
      </c>
      <c r="Z9" s="78"/>
    </row>
    <row r="10" spans="1:41" ht="46" customHeight="1">
      <c r="A10" s="145">
        <f t="shared" ref="A10:A35" si="6">X10</f>
        <v>44714</v>
      </c>
      <c r="B10" s="160" t="s">
        <v>43</v>
      </c>
      <c r="C10" s="146" t="s">
        <v>3</v>
      </c>
      <c r="D10" s="163" t="s">
        <v>43</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44714</v>
      </c>
      <c r="Z10" s="78"/>
    </row>
    <row r="11" spans="1:41" ht="46" customHeight="1">
      <c r="A11" s="145">
        <f t="shared" si="6"/>
        <v>44715</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44715</v>
      </c>
      <c r="Z11" s="78"/>
    </row>
    <row r="12" spans="1:41" ht="46" customHeight="1">
      <c r="A12" s="145">
        <f t="shared" si="6"/>
        <v>44716</v>
      </c>
      <c r="B12" s="160" t="s">
        <v>43</v>
      </c>
      <c r="C12" s="146" t="s">
        <v>3</v>
      </c>
      <c r="D12" s="163" t="s">
        <v>43</v>
      </c>
      <c r="E12" s="147" t="str">
        <f t="shared" ref="E12:E35" si="12">IFERROR(HOUR(P12),"")</f>
        <v/>
      </c>
      <c r="F12" s="148" t="s">
        <v>41</v>
      </c>
      <c r="G12" s="149" t="str">
        <f t="shared" ref="G12:G35" si="13">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44716</v>
      </c>
      <c r="Z12" s="78"/>
    </row>
    <row r="13" spans="1:41" ht="46" customHeight="1">
      <c r="A13" s="145">
        <f t="shared" si="6"/>
        <v>44717</v>
      </c>
      <c r="B13" s="160" t="s">
        <v>43</v>
      </c>
      <c r="C13" s="146" t="s">
        <v>3</v>
      </c>
      <c r="D13" s="163" t="s">
        <v>43</v>
      </c>
      <c r="E13" s="147" t="str">
        <f t="shared" si="12"/>
        <v/>
      </c>
      <c r="F13" s="148" t="s">
        <v>41</v>
      </c>
      <c r="G13" s="149" t="str">
        <f t="shared" si="13"/>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44717</v>
      </c>
      <c r="Y13" s="77" t="str">
        <f t="shared" ref="Y13:Y33" si="15">IF(OR(DBCS($B13)="：",$B13="",DBCS($D13)="：",$D13=""),"",MAX(MIN($D13,TIME(23,59,59))-MAX($B13,$AF$1),0))</f>
        <v/>
      </c>
      <c r="Z13" s="78"/>
    </row>
    <row r="14" spans="1:41" ht="46" customHeight="1">
      <c r="A14" s="145">
        <f t="shared" si="6"/>
        <v>44718</v>
      </c>
      <c r="B14" s="160" t="s">
        <v>43</v>
      </c>
      <c r="C14" s="146" t="s">
        <v>3</v>
      </c>
      <c r="D14" s="163" t="s">
        <v>43</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44718</v>
      </c>
      <c r="Y14" s="77" t="str">
        <f t="shared" si="15"/>
        <v/>
      </c>
      <c r="Z14" s="78"/>
    </row>
    <row r="15" spans="1:41" ht="46" customHeight="1">
      <c r="A15" s="145">
        <f t="shared" si="6"/>
        <v>44719</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44719</v>
      </c>
      <c r="Y15" s="77" t="str">
        <f t="shared" si="15"/>
        <v/>
      </c>
      <c r="Z15" s="78"/>
    </row>
    <row r="16" spans="1:41" ht="46" customHeight="1">
      <c r="A16" s="145">
        <f t="shared" si="6"/>
        <v>44720</v>
      </c>
      <c r="B16" s="160" t="s">
        <v>43</v>
      </c>
      <c r="C16" s="146" t="s">
        <v>3</v>
      </c>
      <c r="D16" s="163" t="s">
        <v>43</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44720</v>
      </c>
      <c r="Y16" s="77" t="str">
        <f t="shared" si="15"/>
        <v/>
      </c>
      <c r="Z16" s="78"/>
    </row>
    <row r="17" spans="1:26" ht="46" customHeight="1">
      <c r="A17" s="145">
        <f t="shared" si="6"/>
        <v>44721</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44721</v>
      </c>
      <c r="Y17" s="77" t="str">
        <f t="shared" si="15"/>
        <v/>
      </c>
      <c r="Z17" s="78"/>
    </row>
    <row r="18" spans="1:26" ht="46" customHeight="1">
      <c r="A18" s="145">
        <f t="shared" si="6"/>
        <v>44722</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44722</v>
      </c>
      <c r="Y18" s="77" t="str">
        <f t="shared" si="15"/>
        <v/>
      </c>
      <c r="Z18" s="78"/>
    </row>
    <row r="19" spans="1:26" ht="46" customHeight="1">
      <c r="A19" s="145">
        <f t="shared" si="6"/>
        <v>44723</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44723</v>
      </c>
      <c r="Y19" s="77" t="str">
        <f t="shared" si="15"/>
        <v/>
      </c>
      <c r="Z19" s="78"/>
    </row>
    <row r="20" spans="1:26" ht="46" customHeight="1">
      <c r="A20" s="145">
        <f t="shared" si="6"/>
        <v>44724</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44724</v>
      </c>
      <c r="Y20" s="77" t="str">
        <f t="shared" si="15"/>
        <v/>
      </c>
      <c r="Z20" s="78"/>
    </row>
    <row r="21" spans="1:26" ht="46" customHeight="1">
      <c r="A21" s="145">
        <f t="shared" si="6"/>
        <v>44725</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44725</v>
      </c>
      <c r="Y21" s="77" t="str">
        <f t="shared" si="15"/>
        <v/>
      </c>
      <c r="Z21" s="78"/>
    </row>
    <row r="22" spans="1:26" ht="46" customHeight="1">
      <c r="A22" s="145">
        <f t="shared" si="6"/>
        <v>44726</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44726</v>
      </c>
      <c r="Y22" s="77" t="str">
        <f t="shared" si="15"/>
        <v/>
      </c>
      <c r="Z22" s="78"/>
    </row>
    <row r="23" spans="1:26" ht="46" customHeight="1">
      <c r="A23" s="145">
        <f t="shared" si="6"/>
        <v>44727</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44727</v>
      </c>
      <c r="Y23" s="77" t="str">
        <f t="shared" si="15"/>
        <v/>
      </c>
      <c r="Z23" s="78"/>
    </row>
    <row r="24" spans="1:26" ht="46" customHeight="1">
      <c r="A24" s="145">
        <f t="shared" si="6"/>
        <v>44728</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44728</v>
      </c>
      <c r="Y24" s="77" t="str">
        <f t="shared" si="15"/>
        <v/>
      </c>
      <c r="Z24" s="78"/>
    </row>
    <row r="25" spans="1:26" ht="46" customHeight="1">
      <c r="A25" s="145">
        <f t="shared" si="6"/>
        <v>44729</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44729</v>
      </c>
      <c r="Y25" s="77" t="str">
        <f t="shared" si="15"/>
        <v/>
      </c>
      <c r="Z25" s="78"/>
    </row>
    <row r="26" spans="1:26" ht="46" customHeight="1">
      <c r="A26" s="145">
        <f t="shared" si="6"/>
        <v>44730</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44730</v>
      </c>
      <c r="Y26" s="77" t="str">
        <f t="shared" si="15"/>
        <v/>
      </c>
      <c r="Z26" s="78"/>
    </row>
    <row r="27" spans="1:26" ht="46" customHeight="1">
      <c r="A27" s="145">
        <f t="shared" si="6"/>
        <v>44731</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44731</v>
      </c>
      <c r="Y27" s="77" t="str">
        <f t="shared" si="15"/>
        <v/>
      </c>
      <c r="Z27" s="78"/>
    </row>
    <row r="28" spans="1:26" ht="46" customHeight="1">
      <c r="A28" s="145">
        <f t="shared" si="6"/>
        <v>44732</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44732</v>
      </c>
      <c r="Y28" s="77" t="str">
        <f t="shared" si="15"/>
        <v/>
      </c>
      <c r="Z28" s="78"/>
    </row>
    <row r="29" spans="1:26" ht="46" customHeight="1">
      <c r="A29" s="145">
        <f t="shared" si="6"/>
        <v>44733</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44733</v>
      </c>
      <c r="Y29" s="77" t="str">
        <f t="shared" si="15"/>
        <v/>
      </c>
      <c r="Z29" s="78"/>
    </row>
    <row r="30" spans="1:26" ht="46" customHeight="1">
      <c r="A30" s="145">
        <f t="shared" si="6"/>
        <v>44734</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44734</v>
      </c>
      <c r="Y30" s="77" t="str">
        <f t="shared" si="15"/>
        <v/>
      </c>
      <c r="Z30" s="78"/>
    </row>
    <row r="31" spans="1:26" ht="46" customHeight="1">
      <c r="A31" s="145">
        <f t="shared" si="6"/>
        <v>44735</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44735</v>
      </c>
      <c r="Y31" s="77" t="str">
        <f t="shared" si="15"/>
        <v/>
      </c>
      <c r="Z31" s="78"/>
    </row>
    <row r="32" spans="1:26" ht="46" customHeight="1">
      <c r="A32" s="145">
        <f t="shared" si="6"/>
        <v>44736</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44736</v>
      </c>
      <c r="Y32" s="77" t="str">
        <f t="shared" si="15"/>
        <v/>
      </c>
      <c r="Z32" s="78"/>
    </row>
    <row r="33" spans="1:26" ht="46" customHeight="1">
      <c r="A33" s="145">
        <f t="shared" si="6"/>
        <v>44737</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44737</v>
      </c>
      <c r="Y33" s="77" t="str">
        <f t="shared" si="15"/>
        <v/>
      </c>
      <c r="Z33" s="78"/>
    </row>
    <row r="34" spans="1:26" ht="46" customHeight="1">
      <c r="A34" s="145">
        <f t="shared" si="6"/>
        <v>44738</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44738</v>
      </c>
      <c r="Y34" s="77"/>
      <c r="Z34" s="78"/>
    </row>
    <row r="35" spans="1:26" ht="46" customHeight="1" thickBot="1">
      <c r="A35" s="153">
        <f t="shared" si="6"/>
        <v>44739</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44739</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8.0898437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（2022年7月分）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従事者別人件費総括表!A22</f>
        <v>2022</v>
      </c>
      <c r="AJ1" s="107"/>
      <c r="AK1" s="107"/>
      <c r="AL1" s="110" t="s">
        <v>57</v>
      </c>
      <c r="AM1" s="112" t="str">
        <f ca="1">RIGHT(CELL("filename",A1),LEN(CELL("filename",A1))-FIND("]",CELL("filename",A1)))</f>
        <v>7月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従事者別人件費総括表!D22</f>
        <v>7</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44743</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44773</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30</v>
      </c>
      <c r="AF6" s="107" t="s">
        <v>51</v>
      </c>
    </row>
    <row r="7" spans="1:41" s="178" customFormat="1" ht="24" customHeight="1">
      <c r="A7" s="310" t="s">
        <v>8</v>
      </c>
      <c r="B7" s="312" t="s">
        <v>7</v>
      </c>
      <c r="C7" s="312"/>
      <c r="D7" s="312"/>
      <c r="E7" s="314" t="s">
        <v>6</v>
      </c>
      <c r="F7" s="315"/>
      <c r="G7" s="315"/>
      <c r="H7" s="316"/>
      <c r="I7" s="314" t="s">
        <v>5</v>
      </c>
      <c r="J7" s="316"/>
      <c r="K7" s="70" t="s">
        <v>4</v>
      </c>
      <c r="L7" s="333" t="s">
        <v>33</v>
      </c>
      <c r="M7" s="337" t="s">
        <v>154</v>
      </c>
      <c r="N7" s="336" t="s">
        <v>71</v>
      </c>
      <c r="O7" s="322" t="s">
        <v>45</v>
      </c>
      <c r="P7" s="322" t="s">
        <v>46</v>
      </c>
      <c r="Q7" s="322" t="s">
        <v>72</v>
      </c>
      <c r="R7" s="322" t="s">
        <v>75</v>
      </c>
      <c r="S7" s="322" t="s">
        <v>70</v>
      </c>
      <c r="T7" s="322" t="s">
        <v>54</v>
      </c>
      <c r="U7" s="322" t="s">
        <v>73</v>
      </c>
      <c r="V7" s="323" t="s">
        <v>76</v>
      </c>
      <c r="W7" s="177"/>
      <c r="X7" s="223"/>
    </row>
    <row r="8" spans="1:41" s="178" customFormat="1" ht="24" customHeight="1">
      <c r="A8" s="311"/>
      <c r="B8" s="313"/>
      <c r="C8" s="313"/>
      <c r="D8" s="313"/>
      <c r="E8" s="317"/>
      <c r="F8" s="318"/>
      <c r="G8" s="318"/>
      <c r="H8" s="319"/>
      <c r="I8" s="320"/>
      <c r="J8" s="321"/>
      <c r="K8" s="71" t="s">
        <v>40</v>
      </c>
      <c r="L8" s="334"/>
      <c r="M8" s="337"/>
      <c r="N8" s="336"/>
      <c r="O8" s="322"/>
      <c r="P8" s="322"/>
      <c r="Q8" s="322"/>
      <c r="R8" s="322"/>
      <c r="S8" s="322"/>
      <c r="T8" s="322"/>
      <c r="U8" s="322"/>
      <c r="V8" s="323"/>
      <c r="W8" s="177"/>
      <c r="X8" s="223"/>
    </row>
    <row r="9" spans="1:41" ht="46" customHeight="1">
      <c r="A9" s="145">
        <f>X9</f>
        <v>44743</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44743</v>
      </c>
      <c r="Z9" s="78"/>
    </row>
    <row r="10" spans="1:41" ht="46" customHeight="1">
      <c r="A10" s="145">
        <f t="shared" ref="A10:A35" si="6">X10</f>
        <v>44744</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44744</v>
      </c>
      <c r="Z10" s="78"/>
    </row>
    <row r="11" spans="1:41" ht="46" customHeight="1">
      <c r="A11" s="145">
        <f t="shared" si="6"/>
        <v>44745</v>
      </c>
      <c r="B11" s="160" t="s">
        <v>80</v>
      </c>
      <c r="C11" s="146" t="s">
        <v>3</v>
      </c>
      <c r="D11" s="163" t="s">
        <v>80</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44745</v>
      </c>
      <c r="Z11" s="78"/>
    </row>
    <row r="12" spans="1:41" ht="46" customHeight="1">
      <c r="A12" s="145">
        <f t="shared" si="6"/>
        <v>44746</v>
      </c>
      <c r="B12" s="160" t="s">
        <v>80</v>
      </c>
      <c r="C12" s="146" t="s">
        <v>3</v>
      </c>
      <c r="D12" s="163" t="s">
        <v>80</v>
      </c>
      <c r="E12" s="147" t="str">
        <f>IFERROR(HOUR(P12),"")</f>
        <v/>
      </c>
      <c r="F12" s="148" t="s">
        <v>41</v>
      </c>
      <c r="G12" s="149" t="str">
        <f>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44746</v>
      </c>
      <c r="Z12" s="78"/>
    </row>
    <row r="13" spans="1:41" ht="46" customHeight="1">
      <c r="A13" s="145">
        <f t="shared" si="6"/>
        <v>44747</v>
      </c>
      <c r="B13" s="160" t="s">
        <v>80</v>
      </c>
      <c r="C13" s="146" t="s">
        <v>3</v>
      </c>
      <c r="D13" s="163" t="s">
        <v>80</v>
      </c>
      <c r="E13" s="147" t="str">
        <f t="shared" ref="E13:E35" si="12">IFERROR(HOUR(P13),"")</f>
        <v/>
      </c>
      <c r="F13" s="148" t="s">
        <v>41</v>
      </c>
      <c r="G13" s="149" t="str">
        <f t="shared" ref="G13:G35" si="13">IFERROR(MINUTE(P13),"")</f>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44747</v>
      </c>
      <c r="Y13" s="77" t="str">
        <f t="shared" ref="Y13:Y33" si="15">IF(OR(DBCS($B13)="：",$B13="",DBCS($D13)="：",$D13=""),"",MAX(MIN($D13,TIME(23,59,59))-MAX($B13,$AF$1),0))</f>
        <v/>
      </c>
      <c r="Z13" s="78"/>
    </row>
    <row r="14" spans="1:41" ht="46" customHeight="1">
      <c r="A14" s="145">
        <f t="shared" si="6"/>
        <v>44748</v>
      </c>
      <c r="B14" s="160" t="s">
        <v>80</v>
      </c>
      <c r="C14" s="146" t="s">
        <v>3</v>
      </c>
      <c r="D14" s="163" t="s">
        <v>80</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44748</v>
      </c>
      <c r="Y14" s="77" t="str">
        <f t="shared" si="15"/>
        <v/>
      </c>
      <c r="Z14" s="78"/>
    </row>
    <row r="15" spans="1:41" ht="46" customHeight="1">
      <c r="A15" s="145">
        <f t="shared" si="6"/>
        <v>44749</v>
      </c>
      <c r="B15" s="160" t="s">
        <v>80</v>
      </c>
      <c r="C15" s="146" t="s">
        <v>3</v>
      </c>
      <c r="D15" s="163" t="s">
        <v>80</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44749</v>
      </c>
      <c r="Y15" s="77" t="str">
        <f t="shared" si="15"/>
        <v/>
      </c>
      <c r="Z15" s="78"/>
    </row>
    <row r="16" spans="1:41" ht="46" customHeight="1">
      <c r="A16" s="145">
        <f t="shared" si="6"/>
        <v>44750</v>
      </c>
      <c r="B16" s="160" t="s">
        <v>80</v>
      </c>
      <c r="C16" s="146" t="s">
        <v>3</v>
      </c>
      <c r="D16" s="163" t="s">
        <v>80</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44750</v>
      </c>
      <c r="Y16" s="77" t="str">
        <f t="shared" si="15"/>
        <v/>
      </c>
      <c r="Z16" s="78"/>
    </row>
    <row r="17" spans="1:26" ht="46" customHeight="1">
      <c r="A17" s="145">
        <f t="shared" si="6"/>
        <v>44751</v>
      </c>
      <c r="B17" s="160" t="s">
        <v>80</v>
      </c>
      <c r="C17" s="146" t="s">
        <v>3</v>
      </c>
      <c r="D17" s="163" t="s">
        <v>80</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44751</v>
      </c>
      <c r="Y17" s="77" t="str">
        <f t="shared" si="15"/>
        <v/>
      </c>
      <c r="Z17" s="78"/>
    </row>
    <row r="18" spans="1:26" ht="46" customHeight="1">
      <c r="A18" s="145">
        <f t="shared" si="6"/>
        <v>44752</v>
      </c>
      <c r="B18" s="160" t="s">
        <v>80</v>
      </c>
      <c r="C18" s="146" t="s">
        <v>3</v>
      </c>
      <c r="D18" s="163" t="s">
        <v>80</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44752</v>
      </c>
      <c r="Y18" s="77" t="str">
        <f t="shared" si="15"/>
        <v/>
      </c>
      <c r="Z18" s="78"/>
    </row>
    <row r="19" spans="1:26" ht="46" customHeight="1">
      <c r="A19" s="145">
        <f t="shared" si="6"/>
        <v>44753</v>
      </c>
      <c r="B19" s="160" t="s">
        <v>80</v>
      </c>
      <c r="C19" s="146" t="s">
        <v>3</v>
      </c>
      <c r="D19" s="163" t="s">
        <v>80</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44753</v>
      </c>
      <c r="Y19" s="77" t="str">
        <f t="shared" si="15"/>
        <v/>
      </c>
      <c r="Z19" s="78"/>
    </row>
    <row r="20" spans="1:26" ht="46" customHeight="1">
      <c r="A20" s="145">
        <f t="shared" si="6"/>
        <v>44754</v>
      </c>
      <c r="B20" s="160" t="s">
        <v>80</v>
      </c>
      <c r="C20" s="146" t="s">
        <v>3</v>
      </c>
      <c r="D20" s="163" t="s">
        <v>80</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44754</v>
      </c>
      <c r="Y20" s="77" t="str">
        <f t="shared" si="15"/>
        <v/>
      </c>
      <c r="Z20" s="78"/>
    </row>
    <row r="21" spans="1:26" ht="46" customHeight="1">
      <c r="A21" s="145">
        <f t="shared" si="6"/>
        <v>44755</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44755</v>
      </c>
      <c r="Y21" s="77" t="str">
        <f t="shared" si="15"/>
        <v/>
      </c>
      <c r="Z21" s="78"/>
    </row>
    <row r="22" spans="1:26" ht="46" customHeight="1">
      <c r="A22" s="145">
        <f t="shared" si="6"/>
        <v>44756</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44756</v>
      </c>
      <c r="Y22" s="77" t="str">
        <f t="shared" si="15"/>
        <v/>
      </c>
      <c r="Z22" s="78"/>
    </row>
    <row r="23" spans="1:26" ht="46" customHeight="1">
      <c r="A23" s="145">
        <f t="shared" si="6"/>
        <v>44757</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44757</v>
      </c>
      <c r="Y23" s="77" t="str">
        <f t="shared" si="15"/>
        <v/>
      </c>
      <c r="Z23" s="78"/>
    </row>
    <row r="24" spans="1:26" ht="46" customHeight="1">
      <c r="A24" s="145">
        <f t="shared" si="6"/>
        <v>44758</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44758</v>
      </c>
      <c r="Y24" s="77" t="str">
        <f t="shared" si="15"/>
        <v/>
      </c>
      <c r="Z24" s="78"/>
    </row>
    <row r="25" spans="1:26" ht="46" customHeight="1">
      <c r="A25" s="145">
        <f t="shared" si="6"/>
        <v>44759</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44759</v>
      </c>
      <c r="Y25" s="77" t="str">
        <f t="shared" si="15"/>
        <v/>
      </c>
      <c r="Z25" s="78"/>
    </row>
    <row r="26" spans="1:26" ht="46" customHeight="1">
      <c r="A26" s="145">
        <f t="shared" si="6"/>
        <v>44760</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44760</v>
      </c>
      <c r="Y26" s="77" t="str">
        <f t="shared" si="15"/>
        <v/>
      </c>
      <c r="Z26" s="78"/>
    </row>
    <row r="27" spans="1:26" ht="46" customHeight="1">
      <c r="A27" s="145">
        <f t="shared" si="6"/>
        <v>44761</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44761</v>
      </c>
      <c r="Y27" s="77" t="str">
        <f t="shared" si="15"/>
        <v/>
      </c>
      <c r="Z27" s="78"/>
    </row>
    <row r="28" spans="1:26" ht="46" customHeight="1">
      <c r="A28" s="145">
        <f t="shared" si="6"/>
        <v>44762</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44762</v>
      </c>
      <c r="Y28" s="77" t="str">
        <f t="shared" si="15"/>
        <v/>
      </c>
      <c r="Z28" s="78"/>
    </row>
    <row r="29" spans="1:26" ht="46" customHeight="1">
      <c r="A29" s="145">
        <f t="shared" si="6"/>
        <v>44763</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44763</v>
      </c>
      <c r="Y29" s="77" t="str">
        <f t="shared" si="15"/>
        <v/>
      </c>
      <c r="Z29" s="78"/>
    </row>
    <row r="30" spans="1:26" ht="46" customHeight="1">
      <c r="A30" s="145">
        <f t="shared" si="6"/>
        <v>44764</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44764</v>
      </c>
      <c r="Y30" s="77" t="str">
        <f t="shared" si="15"/>
        <v/>
      </c>
      <c r="Z30" s="78"/>
    </row>
    <row r="31" spans="1:26" ht="46" customHeight="1">
      <c r="A31" s="145">
        <f t="shared" si="6"/>
        <v>44765</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44765</v>
      </c>
      <c r="Y31" s="77" t="str">
        <f t="shared" si="15"/>
        <v/>
      </c>
      <c r="Z31" s="78"/>
    </row>
    <row r="32" spans="1:26" ht="46" customHeight="1">
      <c r="A32" s="145">
        <f t="shared" si="6"/>
        <v>44766</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44766</v>
      </c>
      <c r="Y32" s="77" t="str">
        <f t="shared" si="15"/>
        <v/>
      </c>
      <c r="Z32" s="78"/>
    </row>
    <row r="33" spans="1:26" ht="46" customHeight="1">
      <c r="A33" s="145">
        <f t="shared" si="6"/>
        <v>44767</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44767</v>
      </c>
      <c r="Y33" s="77" t="str">
        <f t="shared" si="15"/>
        <v/>
      </c>
      <c r="Z33" s="78"/>
    </row>
    <row r="34" spans="1:26" ht="46" customHeight="1">
      <c r="A34" s="145">
        <f t="shared" si="6"/>
        <v>44768</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44768</v>
      </c>
      <c r="Y34" s="77"/>
      <c r="Z34" s="78"/>
    </row>
    <row r="35" spans="1:26" ht="46" customHeight="1" thickBot="1">
      <c r="A35" s="153">
        <f t="shared" si="6"/>
        <v>44769</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44769</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8.08984375" style="4" hidden="1" customWidth="1"/>
    <col min="25" max="25" width="8.6328125" style="4" hidden="1" customWidth="1"/>
    <col min="26" max="26" width="9.26953125" style="4" hidden="1" customWidth="1"/>
    <col min="27" max="41" width="11.36328125"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（2022年8月分）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従事者別人件費総括表!A30</f>
        <v>2022</v>
      </c>
      <c r="AJ1" s="107"/>
      <c r="AK1" s="107"/>
      <c r="AL1" s="110" t="s">
        <v>57</v>
      </c>
      <c r="AM1" s="112" t="str">
        <f ca="1">RIGHT(CELL("filename",A1),LEN(CELL("filename",A1))-FIND("]",CELL("filename",A1)))</f>
        <v>8月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従事者別人件費総括表!D24</f>
        <v>8</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44774</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44804</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178" customFormat="1" ht="24" customHeight="1">
      <c r="A7" s="310" t="s">
        <v>8</v>
      </c>
      <c r="B7" s="312" t="s">
        <v>7</v>
      </c>
      <c r="C7" s="312"/>
      <c r="D7" s="312"/>
      <c r="E7" s="314" t="s">
        <v>6</v>
      </c>
      <c r="F7" s="315"/>
      <c r="G7" s="315"/>
      <c r="H7" s="316"/>
      <c r="I7" s="314" t="s">
        <v>5</v>
      </c>
      <c r="J7" s="316"/>
      <c r="K7" s="70" t="s">
        <v>4</v>
      </c>
      <c r="L7" s="333" t="s">
        <v>33</v>
      </c>
      <c r="M7" s="337" t="s">
        <v>154</v>
      </c>
      <c r="N7" s="336" t="s">
        <v>71</v>
      </c>
      <c r="O7" s="322" t="s">
        <v>45</v>
      </c>
      <c r="P7" s="322" t="s">
        <v>46</v>
      </c>
      <c r="Q7" s="322" t="s">
        <v>72</v>
      </c>
      <c r="R7" s="322" t="s">
        <v>75</v>
      </c>
      <c r="S7" s="322" t="s">
        <v>70</v>
      </c>
      <c r="T7" s="322" t="s">
        <v>54</v>
      </c>
      <c r="U7" s="322" t="s">
        <v>73</v>
      </c>
      <c r="V7" s="323" t="s">
        <v>76</v>
      </c>
      <c r="W7" s="177"/>
      <c r="X7" s="223"/>
    </row>
    <row r="8" spans="1:41" s="178" customFormat="1" ht="24" customHeight="1">
      <c r="A8" s="311"/>
      <c r="B8" s="313"/>
      <c r="C8" s="313"/>
      <c r="D8" s="313"/>
      <c r="E8" s="317"/>
      <c r="F8" s="318"/>
      <c r="G8" s="318"/>
      <c r="H8" s="319"/>
      <c r="I8" s="320"/>
      <c r="J8" s="321"/>
      <c r="K8" s="71" t="s">
        <v>40</v>
      </c>
      <c r="L8" s="334"/>
      <c r="M8" s="337"/>
      <c r="N8" s="336"/>
      <c r="O8" s="322"/>
      <c r="P8" s="322"/>
      <c r="Q8" s="322"/>
      <c r="R8" s="322"/>
      <c r="S8" s="322"/>
      <c r="T8" s="322"/>
      <c r="U8" s="322"/>
      <c r="V8" s="323"/>
      <c r="W8" s="177"/>
      <c r="X8" s="223"/>
    </row>
    <row r="9" spans="1:41" ht="46" customHeight="1">
      <c r="A9" s="145">
        <f>X9</f>
        <v>44774</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44774</v>
      </c>
      <c r="Z9" s="78"/>
    </row>
    <row r="10" spans="1:41" ht="46" customHeight="1">
      <c r="A10" s="145">
        <f t="shared" ref="A10:A35" si="6">X10</f>
        <v>44775</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44775</v>
      </c>
      <c r="Z10" s="78"/>
    </row>
    <row r="11" spans="1:41" ht="46" customHeight="1">
      <c r="A11" s="145">
        <f t="shared" si="6"/>
        <v>44776</v>
      </c>
      <c r="B11" s="160" t="s">
        <v>80</v>
      </c>
      <c r="C11" s="146" t="s">
        <v>3</v>
      </c>
      <c r="D11" s="163" t="s">
        <v>80</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44776</v>
      </c>
      <c r="Z11" s="78"/>
    </row>
    <row r="12" spans="1:41" ht="46" customHeight="1">
      <c r="A12" s="145">
        <f t="shared" si="6"/>
        <v>44777</v>
      </c>
      <c r="B12" s="160" t="s">
        <v>80</v>
      </c>
      <c r="C12" s="146" t="s">
        <v>3</v>
      </c>
      <c r="D12" s="163" t="s">
        <v>80</v>
      </c>
      <c r="E12" s="147" t="str">
        <f t="shared" ref="E12:E35" si="12">IFERROR(HOUR(P12),"")</f>
        <v/>
      </c>
      <c r="F12" s="148" t="s">
        <v>41</v>
      </c>
      <c r="G12" s="149" t="str">
        <f t="shared" ref="G12:G35" si="13">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44777</v>
      </c>
      <c r="Z12" s="78"/>
    </row>
    <row r="13" spans="1:41" ht="46" customHeight="1">
      <c r="A13" s="145">
        <f t="shared" si="6"/>
        <v>44778</v>
      </c>
      <c r="B13" s="160" t="s">
        <v>80</v>
      </c>
      <c r="C13" s="146" t="s">
        <v>3</v>
      </c>
      <c r="D13" s="163" t="s">
        <v>80</v>
      </c>
      <c r="E13" s="147" t="str">
        <f t="shared" si="12"/>
        <v/>
      </c>
      <c r="F13" s="148" t="s">
        <v>41</v>
      </c>
      <c r="G13" s="149" t="str">
        <f t="shared" si="13"/>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44778</v>
      </c>
      <c r="Y13" s="77" t="str">
        <f t="shared" ref="Y13:Y33" si="15">IF(OR(DBCS($B13)="：",$B13="",DBCS($D13)="：",$D13=""),"",MAX(MIN($D13,TIME(23,59,59))-MAX($B13,$AF$1),0))</f>
        <v/>
      </c>
      <c r="Z13" s="78"/>
    </row>
    <row r="14" spans="1:41" ht="46" customHeight="1">
      <c r="A14" s="145">
        <f t="shared" si="6"/>
        <v>44779</v>
      </c>
      <c r="B14" s="160" t="s">
        <v>80</v>
      </c>
      <c r="C14" s="146" t="s">
        <v>3</v>
      </c>
      <c r="D14" s="163" t="s">
        <v>80</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44779</v>
      </c>
      <c r="Y14" s="77" t="str">
        <f t="shared" si="15"/>
        <v/>
      </c>
      <c r="Z14" s="78"/>
    </row>
    <row r="15" spans="1:41" ht="46" customHeight="1">
      <c r="A15" s="145">
        <f t="shared" si="6"/>
        <v>44780</v>
      </c>
      <c r="B15" s="160" t="s">
        <v>80</v>
      </c>
      <c r="C15" s="146" t="s">
        <v>3</v>
      </c>
      <c r="D15" s="163" t="s">
        <v>80</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44780</v>
      </c>
      <c r="Y15" s="77" t="str">
        <f t="shared" si="15"/>
        <v/>
      </c>
      <c r="Z15" s="78"/>
    </row>
    <row r="16" spans="1:41" ht="46" customHeight="1">
      <c r="A16" s="145">
        <f t="shared" si="6"/>
        <v>44781</v>
      </c>
      <c r="B16" s="160" t="s">
        <v>80</v>
      </c>
      <c r="C16" s="146" t="s">
        <v>3</v>
      </c>
      <c r="D16" s="163" t="s">
        <v>80</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44781</v>
      </c>
      <c r="Y16" s="77" t="str">
        <f t="shared" si="15"/>
        <v/>
      </c>
      <c r="Z16" s="78"/>
    </row>
    <row r="17" spans="1:26" ht="46" customHeight="1">
      <c r="A17" s="145">
        <f t="shared" si="6"/>
        <v>44782</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44782</v>
      </c>
      <c r="Y17" s="77" t="str">
        <f t="shared" si="15"/>
        <v/>
      </c>
      <c r="Z17" s="78"/>
    </row>
    <row r="18" spans="1:26" ht="46" customHeight="1">
      <c r="A18" s="145">
        <f t="shared" si="6"/>
        <v>44783</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44783</v>
      </c>
      <c r="Y18" s="77" t="str">
        <f t="shared" si="15"/>
        <v/>
      </c>
      <c r="Z18" s="78"/>
    </row>
    <row r="19" spans="1:26" ht="46" customHeight="1">
      <c r="A19" s="145">
        <f t="shared" si="6"/>
        <v>44784</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44784</v>
      </c>
      <c r="Y19" s="77" t="str">
        <f t="shared" si="15"/>
        <v/>
      </c>
      <c r="Z19" s="78"/>
    </row>
    <row r="20" spans="1:26" ht="46" customHeight="1">
      <c r="A20" s="145">
        <f t="shared" si="6"/>
        <v>44785</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44785</v>
      </c>
      <c r="Y20" s="77" t="str">
        <f t="shared" si="15"/>
        <v/>
      </c>
      <c r="Z20" s="78"/>
    </row>
    <row r="21" spans="1:26" ht="46" customHeight="1">
      <c r="A21" s="145">
        <f t="shared" si="6"/>
        <v>44786</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44786</v>
      </c>
      <c r="Y21" s="77" t="str">
        <f t="shared" si="15"/>
        <v/>
      </c>
      <c r="Z21" s="78"/>
    </row>
    <row r="22" spans="1:26" ht="46" customHeight="1">
      <c r="A22" s="145">
        <f t="shared" si="6"/>
        <v>44787</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44787</v>
      </c>
      <c r="Y22" s="77" t="str">
        <f t="shared" si="15"/>
        <v/>
      </c>
      <c r="Z22" s="78"/>
    </row>
    <row r="23" spans="1:26" ht="46" customHeight="1">
      <c r="A23" s="145">
        <f t="shared" si="6"/>
        <v>44788</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44788</v>
      </c>
      <c r="Y23" s="77" t="str">
        <f t="shared" si="15"/>
        <v/>
      </c>
      <c r="Z23" s="78"/>
    </row>
    <row r="24" spans="1:26" ht="46" customHeight="1">
      <c r="A24" s="145">
        <f t="shared" si="6"/>
        <v>44789</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44789</v>
      </c>
      <c r="Y24" s="77" t="str">
        <f t="shared" si="15"/>
        <v/>
      </c>
      <c r="Z24" s="78"/>
    </row>
    <row r="25" spans="1:26" ht="46" customHeight="1">
      <c r="A25" s="145">
        <f t="shared" si="6"/>
        <v>44790</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44790</v>
      </c>
      <c r="Y25" s="77" t="str">
        <f t="shared" si="15"/>
        <v/>
      </c>
      <c r="Z25" s="78"/>
    </row>
    <row r="26" spans="1:26" ht="46" customHeight="1">
      <c r="A26" s="145">
        <f t="shared" si="6"/>
        <v>44791</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44791</v>
      </c>
      <c r="Y26" s="77" t="str">
        <f t="shared" si="15"/>
        <v/>
      </c>
      <c r="Z26" s="78"/>
    </row>
    <row r="27" spans="1:26" ht="46" customHeight="1">
      <c r="A27" s="145">
        <f t="shared" si="6"/>
        <v>44792</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44792</v>
      </c>
      <c r="Y27" s="77" t="str">
        <f t="shared" si="15"/>
        <v/>
      </c>
      <c r="Z27" s="78"/>
    </row>
    <row r="28" spans="1:26" ht="46" customHeight="1">
      <c r="A28" s="145">
        <f t="shared" si="6"/>
        <v>44793</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44793</v>
      </c>
      <c r="Y28" s="77" t="str">
        <f t="shared" si="15"/>
        <v/>
      </c>
      <c r="Z28" s="78"/>
    </row>
    <row r="29" spans="1:26" ht="46" customHeight="1">
      <c r="A29" s="145">
        <f t="shared" si="6"/>
        <v>44794</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44794</v>
      </c>
      <c r="Y29" s="77" t="str">
        <f t="shared" si="15"/>
        <v/>
      </c>
      <c r="Z29" s="78"/>
    </row>
    <row r="30" spans="1:26" ht="46" customHeight="1">
      <c r="A30" s="145">
        <f t="shared" si="6"/>
        <v>44795</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44795</v>
      </c>
      <c r="Y30" s="77" t="str">
        <f t="shared" si="15"/>
        <v/>
      </c>
      <c r="Z30" s="78"/>
    </row>
    <row r="31" spans="1:26" ht="46" customHeight="1">
      <c r="A31" s="145">
        <f t="shared" si="6"/>
        <v>44796</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44796</v>
      </c>
      <c r="Y31" s="77" t="str">
        <f t="shared" si="15"/>
        <v/>
      </c>
      <c r="Z31" s="78"/>
    </row>
    <row r="32" spans="1:26" ht="46" customHeight="1">
      <c r="A32" s="145">
        <f t="shared" si="6"/>
        <v>44797</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44797</v>
      </c>
      <c r="Y32" s="77" t="str">
        <f t="shared" si="15"/>
        <v/>
      </c>
      <c r="Z32" s="78"/>
    </row>
    <row r="33" spans="1:26" ht="46" customHeight="1">
      <c r="A33" s="145">
        <f t="shared" si="6"/>
        <v>44798</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44798</v>
      </c>
      <c r="Y33" s="77" t="str">
        <f t="shared" si="15"/>
        <v/>
      </c>
      <c r="Z33" s="78"/>
    </row>
    <row r="34" spans="1:26" ht="46" customHeight="1">
      <c r="A34" s="145">
        <f t="shared" si="6"/>
        <v>44799</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44799</v>
      </c>
      <c r="Y34" s="77"/>
      <c r="Z34" s="78"/>
    </row>
    <row r="35" spans="1:26" ht="46" customHeight="1" thickBot="1">
      <c r="A35" s="153">
        <f t="shared" si="6"/>
        <v>44800</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44800</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232"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8.08984375" style="4" hidden="1" customWidth="1"/>
    <col min="25" max="25" width="8.6328125" style="4" hidden="1" customWidth="1"/>
    <col min="26" max="26" width="9.26953125" style="4" hidden="1" customWidth="1"/>
    <col min="27" max="41" width="11.36328125"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（2022年9月分）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従事者別人件費総括表!A30</f>
        <v>2022</v>
      </c>
      <c r="AJ1" s="107"/>
      <c r="AK1" s="107"/>
      <c r="AL1" s="110" t="s">
        <v>57</v>
      </c>
      <c r="AM1" s="112" t="str">
        <f ca="1">RIGHT(CELL("filename",A1),LEN(CELL("filename",A1))-FIND("]",CELL("filename",A1)))</f>
        <v>9月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従事者別人件費総括表!D26</f>
        <v>9</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44805</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44834</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30</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232" customFormat="1" ht="24" customHeight="1">
      <c r="A7" s="310" t="s">
        <v>8</v>
      </c>
      <c r="B7" s="312" t="s">
        <v>7</v>
      </c>
      <c r="C7" s="312"/>
      <c r="D7" s="312"/>
      <c r="E7" s="314" t="s">
        <v>6</v>
      </c>
      <c r="F7" s="315"/>
      <c r="G7" s="315"/>
      <c r="H7" s="316"/>
      <c r="I7" s="314" t="s">
        <v>5</v>
      </c>
      <c r="J7" s="316"/>
      <c r="K7" s="70" t="s">
        <v>4</v>
      </c>
      <c r="L7" s="333" t="s">
        <v>33</v>
      </c>
      <c r="M7" s="337" t="s">
        <v>154</v>
      </c>
      <c r="N7" s="336" t="s">
        <v>71</v>
      </c>
      <c r="O7" s="322" t="s">
        <v>45</v>
      </c>
      <c r="P7" s="322" t="s">
        <v>46</v>
      </c>
      <c r="Q7" s="322" t="s">
        <v>72</v>
      </c>
      <c r="R7" s="322" t="s">
        <v>75</v>
      </c>
      <c r="S7" s="322" t="s">
        <v>70</v>
      </c>
      <c r="T7" s="322" t="s">
        <v>54</v>
      </c>
      <c r="U7" s="322" t="s">
        <v>73</v>
      </c>
      <c r="V7" s="323" t="s">
        <v>76</v>
      </c>
      <c r="W7" s="231"/>
      <c r="X7" s="231"/>
    </row>
    <row r="8" spans="1:41" s="232" customFormat="1" ht="24" customHeight="1">
      <c r="A8" s="311"/>
      <c r="B8" s="313"/>
      <c r="C8" s="313"/>
      <c r="D8" s="313"/>
      <c r="E8" s="317"/>
      <c r="F8" s="318"/>
      <c r="G8" s="318"/>
      <c r="H8" s="319"/>
      <c r="I8" s="320"/>
      <c r="J8" s="321"/>
      <c r="K8" s="71" t="s">
        <v>40</v>
      </c>
      <c r="L8" s="334"/>
      <c r="M8" s="337"/>
      <c r="N8" s="336"/>
      <c r="O8" s="322"/>
      <c r="P8" s="322"/>
      <c r="Q8" s="322"/>
      <c r="R8" s="322"/>
      <c r="S8" s="322"/>
      <c r="T8" s="322"/>
      <c r="U8" s="322"/>
      <c r="V8" s="323"/>
      <c r="W8" s="231"/>
      <c r="X8" s="231"/>
    </row>
    <row r="9" spans="1:41" ht="46" customHeight="1">
      <c r="A9" s="145">
        <f>X9</f>
        <v>44805</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44805</v>
      </c>
      <c r="Z9" s="78"/>
    </row>
    <row r="10" spans="1:41" ht="46" customHeight="1">
      <c r="A10" s="145">
        <f t="shared" ref="A10:A35" si="6">X10</f>
        <v>44806</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44806</v>
      </c>
      <c r="Z10" s="78"/>
    </row>
    <row r="11" spans="1:41" ht="46" customHeight="1">
      <c r="A11" s="145">
        <f t="shared" si="6"/>
        <v>44807</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44807</v>
      </c>
      <c r="Z11" s="78"/>
    </row>
    <row r="12" spans="1:41" ht="46" customHeight="1">
      <c r="A12" s="145">
        <f t="shared" si="6"/>
        <v>44808</v>
      </c>
      <c r="B12" s="160" t="s">
        <v>43</v>
      </c>
      <c r="C12" s="146" t="s">
        <v>3</v>
      </c>
      <c r="D12" s="163" t="s">
        <v>43</v>
      </c>
      <c r="E12" s="147" t="str">
        <f t="shared" ref="E12:E35" si="12">IFERROR(HOUR(P12),"")</f>
        <v/>
      </c>
      <c r="F12" s="148" t="s">
        <v>41</v>
      </c>
      <c r="G12" s="149" t="str">
        <f t="shared" ref="G12:G35" si="13">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44808</v>
      </c>
      <c r="Z12" s="78"/>
    </row>
    <row r="13" spans="1:41" ht="46" customHeight="1">
      <c r="A13" s="145">
        <f t="shared" si="6"/>
        <v>44809</v>
      </c>
      <c r="B13" s="160" t="s">
        <v>43</v>
      </c>
      <c r="C13" s="146" t="s">
        <v>3</v>
      </c>
      <c r="D13" s="163" t="s">
        <v>43</v>
      </c>
      <c r="E13" s="147" t="str">
        <f t="shared" si="12"/>
        <v/>
      </c>
      <c r="F13" s="148" t="s">
        <v>41</v>
      </c>
      <c r="G13" s="149" t="str">
        <f t="shared" si="13"/>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44809</v>
      </c>
      <c r="Y13" s="77" t="str">
        <f t="shared" ref="Y13:Y33" si="15">IF(OR(DBCS($B13)="：",$B13="",DBCS($D13)="：",$D13=""),"",MAX(MIN($D13,TIME(23,59,59))-MAX($B13,$AF$1),0))</f>
        <v/>
      </c>
      <c r="Z13" s="78"/>
    </row>
    <row r="14" spans="1:41" ht="46" customHeight="1">
      <c r="A14" s="145">
        <f t="shared" si="6"/>
        <v>44810</v>
      </c>
      <c r="B14" s="160" t="s">
        <v>43</v>
      </c>
      <c r="C14" s="146" t="s">
        <v>3</v>
      </c>
      <c r="D14" s="163" t="s">
        <v>43</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44810</v>
      </c>
      <c r="Y14" s="77" t="str">
        <f t="shared" si="15"/>
        <v/>
      </c>
      <c r="Z14" s="78"/>
    </row>
    <row r="15" spans="1:41" ht="46" customHeight="1">
      <c r="A15" s="145">
        <f t="shared" si="6"/>
        <v>44811</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44811</v>
      </c>
      <c r="Y15" s="77" t="str">
        <f t="shared" si="15"/>
        <v/>
      </c>
      <c r="Z15" s="78"/>
    </row>
    <row r="16" spans="1:41" ht="46" customHeight="1">
      <c r="A16" s="145">
        <f t="shared" si="6"/>
        <v>44812</v>
      </c>
      <c r="B16" s="160" t="s">
        <v>80</v>
      </c>
      <c r="C16" s="146" t="s">
        <v>3</v>
      </c>
      <c r="D16" s="163" t="s">
        <v>80</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44812</v>
      </c>
      <c r="Y16" s="77" t="str">
        <f t="shared" si="15"/>
        <v/>
      </c>
      <c r="Z16" s="78"/>
    </row>
    <row r="17" spans="1:26" ht="46" customHeight="1">
      <c r="A17" s="145">
        <f t="shared" si="6"/>
        <v>44813</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44813</v>
      </c>
      <c r="Y17" s="77" t="str">
        <f t="shared" si="15"/>
        <v/>
      </c>
      <c r="Z17" s="78"/>
    </row>
    <row r="18" spans="1:26" ht="46" customHeight="1">
      <c r="A18" s="145">
        <f t="shared" si="6"/>
        <v>44814</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44814</v>
      </c>
      <c r="Y18" s="77" t="str">
        <f t="shared" si="15"/>
        <v/>
      </c>
      <c r="Z18" s="78"/>
    </row>
    <row r="19" spans="1:26" ht="46" customHeight="1">
      <c r="A19" s="145">
        <f t="shared" si="6"/>
        <v>44815</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44815</v>
      </c>
      <c r="Y19" s="77" t="str">
        <f t="shared" si="15"/>
        <v/>
      </c>
      <c r="Z19" s="78"/>
    </row>
    <row r="20" spans="1:26" ht="46" customHeight="1">
      <c r="A20" s="145">
        <f t="shared" si="6"/>
        <v>44816</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44816</v>
      </c>
      <c r="Y20" s="77" t="str">
        <f t="shared" si="15"/>
        <v/>
      </c>
      <c r="Z20" s="78"/>
    </row>
    <row r="21" spans="1:26" ht="46" customHeight="1">
      <c r="A21" s="145">
        <f t="shared" si="6"/>
        <v>44817</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44817</v>
      </c>
      <c r="Y21" s="77" t="str">
        <f t="shared" si="15"/>
        <v/>
      </c>
      <c r="Z21" s="78"/>
    </row>
    <row r="22" spans="1:26" ht="46" customHeight="1">
      <c r="A22" s="145">
        <f t="shared" si="6"/>
        <v>44818</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44818</v>
      </c>
      <c r="Y22" s="77" t="str">
        <f t="shared" si="15"/>
        <v/>
      </c>
      <c r="Z22" s="78"/>
    </row>
    <row r="23" spans="1:26" ht="46" customHeight="1">
      <c r="A23" s="145">
        <f t="shared" si="6"/>
        <v>44819</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44819</v>
      </c>
      <c r="Y23" s="77" t="str">
        <f t="shared" si="15"/>
        <v/>
      </c>
      <c r="Z23" s="78"/>
    </row>
    <row r="24" spans="1:26" ht="46" customHeight="1">
      <c r="A24" s="145">
        <f t="shared" si="6"/>
        <v>44820</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44820</v>
      </c>
      <c r="Y24" s="77" t="str">
        <f t="shared" si="15"/>
        <v/>
      </c>
      <c r="Z24" s="78"/>
    </row>
    <row r="25" spans="1:26" ht="46" customHeight="1">
      <c r="A25" s="145">
        <f t="shared" si="6"/>
        <v>44821</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44821</v>
      </c>
      <c r="Y25" s="77" t="str">
        <f t="shared" si="15"/>
        <v/>
      </c>
      <c r="Z25" s="78"/>
    </row>
    <row r="26" spans="1:26" ht="46" customHeight="1">
      <c r="A26" s="145">
        <f t="shared" si="6"/>
        <v>44822</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44822</v>
      </c>
      <c r="Y26" s="77" t="str">
        <f t="shared" si="15"/>
        <v/>
      </c>
      <c r="Z26" s="78"/>
    </row>
    <row r="27" spans="1:26" ht="46" customHeight="1">
      <c r="A27" s="145">
        <f t="shared" si="6"/>
        <v>44823</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44823</v>
      </c>
      <c r="Y27" s="77" t="str">
        <f t="shared" si="15"/>
        <v/>
      </c>
      <c r="Z27" s="78"/>
    </row>
    <row r="28" spans="1:26" ht="46" customHeight="1">
      <c r="A28" s="145">
        <f t="shared" si="6"/>
        <v>44824</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44824</v>
      </c>
      <c r="Y28" s="77" t="str">
        <f t="shared" si="15"/>
        <v/>
      </c>
      <c r="Z28" s="78"/>
    </row>
    <row r="29" spans="1:26" ht="46" customHeight="1">
      <c r="A29" s="145">
        <f t="shared" si="6"/>
        <v>44825</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44825</v>
      </c>
      <c r="Y29" s="77" t="str">
        <f t="shared" si="15"/>
        <v/>
      </c>
      <c r="Z29" s="78"/>
    </row>
    <row r="30" spans="1:26" ht="46" customHeight="1">
      <c r="A30" s="145">
        <f t="shared" si="6"/>
        <v>44826</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44826</v>
      </c>
      <c r="Y30" s="77" t="str">
        <f t="shared" si="15"/>
        <v/>
      </c>
      <c r="Z30" s="78"/>
    </row>
    <row r="31" spans="1:26" ht="46" customHeight="1">
      <c r="A31" s="145">
        <f t="shared" si="6"/>
        <v>44827</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44827</v>
      </c>
      <c r="Y31" s="77" t="str">
        <f t="shared" si="15"/>
        <v/>
      </c>
      <c r="Z31" s="78"/>
    </row>
    <row r="32" spans="1:26" ht="46" customHeight="1">
      <c r="A32" s="145">
        <f t="shared" si="6"/>
        <v>44828</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44828</v>
      </c>
      <c r="Y32" s="77" t="str">
        <f t="shared" si="15"/>
        <v/>
      </c>
      <c r="Z32" s="78"/>
    </row>
    <row r="33" spans="1:26" ht="46" customHeight="1">
      <c r="A33" s="145">
        <f t="shared" si="6"/>
        <v>44829</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44829</v>
      </c>
      <c r="Y33" s="77" t="str">
        <f t="shared" si="15"/>
        <v/>
      </c>
      <c r="Z33" s="78"/>
    </row>
    <row r="34" spans="1:26" ht="46" customHeight="1">
      <c r="A34" s="145">
        <f t="shared" si="6"/>
        <v>44830</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44830</v>
      </c>
      <c r="Y34" s="77"/>
      <c r="Z34" s="78"/>
    </row>
    <row r="35" spans="1:26" ht="46" customHeight="1" thickBot="1">
      <c r="A35" s="153">
        <f t="shared" si="6"/>
        <v>44831</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44831</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7:A8"/>
    <mergeCell ref="B7:D8"/>
    <mergeCell ref="E7:H8"/>
    <mergeCell ref="I7:J8"/>
    <mergeCell ref="L7:L8"/>
    <mergeCell ref="C1:K2"/>
    <mergeCell ref="AC1:AC5"/>
    <mergeCell ref="B3:D3"/>
    <mergeCell ref="B4:D4"/>
    <mergeCell ref="B5:D5"/>
    <mergeCell ref="S7:S8"/>
    <mergeCell ref="T7:T8"/>
    <mergeCell ref="U7:U8"/>
    <mergeCell ref="V7:V8"/>
    <mergeCell ref="B36:D36"/>
    <mergeCell ref="E36:F36"/>
    <mergeCell ref="G36:H36"/>
    <mergeCell ref="K36:L36"/>
    <mergeCell ref="M7:M8"/>
    <mergeCell ref="N7:N8"/>
    <mergeCell ref="O7:O8"/>
    <mergeCell ref="P7:P8"/>
    <mergeCell ref="Q7:Q8"/>
    <mergeCell ref="R7:R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A9" sqref="A9"/>
    </sheetView>
  </sheetViews>
  <sheetFormatPr defaultColWidth="11.36328125" defaultRowHeight="13"/>
  <cols>
    <col min="1" max="1" width="16.7265625" style="4" customWidth="1"/>
    <col min="2" max="2" width="11.08984375" style="4" customWidth="1"/>
    <col min="3" max="3" width="3.7265625" style="232"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8.08984375" style="4" hidden="1" customWidth="1"/>
    <col min="25" max="25" width="8.6328125" style="4" hidden="1" customWidth="1"/>
    <col min="26" max="26" width="9.26953125" style="4" hidden="1" customWidth="1"/>
    <col min="27" max="41" width="11.36328125"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（2022年10月分）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従事者別人件費総括表!A30</f>
        <v>2022</v>
      </c>
      <c r="AJ1" s="107"/>
      <c r="AK1" s="107"/>
      <c r="AL1" s="110" t="s">
        <v>57</v>
      </c>
      <c r="AM1" s="112" t="str">
        <f ca="1">RIGHT(CELL("filename",A1),LEN(CELL("filename",A1))-FIND("]",CELL("filename",A1)))</f>
        <v>10月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従事者別人件費総括表!D28</f>
        <v>10</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44835</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44865</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30</v>
      </c>
      <c r="AF6" s="107" t="s">
        <v>51</v>
      </c>
    </row>
    <row r="7" spans="1:41" s="232" customFormat="1" ht="24" customHeight="1">
      <c r="A7" s="310" t="s">
        <v>8</v>
      </c>
      <c r="B7" s="312" t="s">
        <v>7</v>
      </c>
      <c r="C7" s="312"/>
      <c r="D7" s="312"/>
      <c r="E7" s="314" t="s">
        <v>6</v>
      </c>
      <c r="F7" s="315"/>
      <c r="G7" s="315"/>
      <c r="H7" s="316"/>
      <c r="I7" s="314" t="s">
        <v>5</v>
      </c>
      <c r="J7" s="316"/>
      <c r="K7" s="70" t="s">
        <v>4</v>
      </c>
      <c r="L7" s="333" t="s">
        <v>33</v>
      </c>
      <c r="M7" s="337" t="s">
        <v>154</v>
      </c>
      <c r="N7" s="336" t="s">
        <v>71</v>
      </c>
      <c r="O7" s="322" t="s">
        <v>45</v>
      </c>
      <c r="P7" s="322" t="s">
        <v>46</v>
      </c>
      <c r="Q7" s="322" t="s">
        <v>72</v>
      </c>
      <c r="R7" s="322" t="s">
        <v>75</v>
      </c>
      <c r="S7" s="322" t="s">
        <v>70</v>
      </c>
      <c r="T7" s="322" t="s">
        <v>54</v>
      </c>
      <c r="U7" s="322" t="s">
        <v>73</v>
      </c>
      <c r="V7" s="323" t="s">
        <v>76</v>
      </c>
      <c r="W7" s="231"/>
      <c r="X7" s="231"/>
    </row>
    <row r="8" spans="1:41" s="232" customFormat="1" ht="24" customHeight="1">
      <c r="A8" s="311"/>
      <c r="B8" s="313"/>
      <c r="C8" s="313"/>
      <c r="D8" s="313"/>
      <c r="E8" s="317"/>
      <c r="F8" s="318"/>
      <c r="G8" s="318"/>
      <c r="H8" s="319"/>
      <c r="I8" s="320"/>
      <c r="J8" s="321"/>
      <c r="K8" s="71" t="s">
        <v>40</v>
      </c>
      <c r="L8" s="334"/>
      <c r="M8" s="337"/>
      <c r="N8" s="336"/>
      <c r="O8" s="322"/>
      <c r="P8" s="322"/>
      <c r="Q8" s="322"/>
      <c r="R8" s="322"/>
      <c r="S8" s="322"/>
      <c r="T8" s="322"/>
      <c r="U8" s="322"/>
      <c r="V8" s="323"/>
      <c r="W8" s="231"/>
      <c r="X8" s="231"/>
    </row>
    <row r="9" spans="1:41" ht="46" customHeight="1">
      <c r="A9" s="251">
        <f>X9</f>
        <v>44835</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44835</v>
      </c>
      <c r="Z9" s="78"/>
    </row>
    <row r="10" spans="1:41" ht="46" customHeight="1">
      <c r="A10" s="251">
        <f t="shared" ref="A10:A35" si="6">X10</f>
        <v>44836</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44836</v>
      </c>
      <c r="Z10" s="78"/>
    </row>
    <row r="11" spans="1:41" ht="46" customHeight="1">
      <c r="A11" s="251">
        <f t="shared" si="6"/>
        <v>44837</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44837</v>
      </c>
      <c r="Z11" s="78"/>
    </row>
    <row r="12" spans="1:41" ht="46" customHeight="1">
      <c r="A12" s="251">
        <f t="shared" si="6"/>
        <v>44838</v>
      </c>
      <c r="B12" s="160" t="s">
        <v>43</v>
      </c>
      <c r="C12" s="146" t="s">
        <v>3</v>
      </c>
      <c r="D12" s="163" t="s">
        <v>43</v>
      </c>
      <c r="E12" s="147" t="str">
        <f t="shared" ref="E12:E35" si="12">IFERROR(HOUR(P12),"")</f>
        <v/>
      </c>
      <c r="F12" s="148" t="s">
        <v>41</v>
      </c>
      <c r="G12" s="149" t="str">
        <f t="shared" ref="G12:G35" si="13">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44838</v>
      </c>
      <c r="Z12" s="78"/>
    </row>
    <row r="13" spans="1:41" ht="46" customHeight="1">
      <c r="A13" s="251">
        <f t="shared" si="6"/>
        <v>44839</v>
      </c>
      <c r="B13" s="160" t="s">
        <v>43</v>
      </c>
      <c r="C13" s="146" t="s">
        <v>3</v>
      </c>
      <c r="D13" s="163" t="s">
        <v>43</v>
      </c>
      <c r="E13" s="147" t="str">
        <f t="shared" si="12"/>
        <v/>
      </c>
      <c r="F13" s="148" t="s">
        <v>41</v>
      </c>
      <c r="G13" s="149" t="str">
        <f t="shared" si="13"/>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44839</v>
      </c>
      <c r="Y13" s="77" t="str">
        <f t="shared" ref="Y13:Y33" si="15">IF(OR(DBCS($B13)="：",$B13="",DBCS($D13)="：",$D13=""),"",MAX(MIN($D13,TIME(23,59,59))-MAX($B13,$AF$1),0))</f>
        <v/>
      </c>
      <c r="Z13" s="78"/>
    </row>
    <row r="14" spans="1:41" ht="46" customHeight="1">
      <c r="A14" s="251">
        <f t="shared" si="6"/>
        <v>44840</v>
      </c>
      <c r="B14" s="160" t="s">
        <v>43</v>
      </c>
      <c r="C14" s="146" t="s">
        <v>3</v>
      </c>
      <c r="D14" s="163" t="s">
        <v>43</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44840</v>
      </c>
      <c r="Y14" s="77" t="str">
        <f t="shared" si="15"/>
        <v/>
      </c>
      <c r="Z14" s="78"/>
    </row>
    <row r="15" spans="1:41" ht="46" customHeight="1">
      <c r="A15" s="251">
        <f t="shared" si="6"/>
        <v>44841</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44841</v>
      </c>
      <c r="Y15" s="77" t="str">
        <f t="shared" si="15"/>
        <v/>
      </c>
      <c r="Z15" s="78"/>
    </row>
    <row r="16" spans="1:41" ht="46" customHeight="1">
      <c r="A16" s="251">
        <f t="shared" si="6"/>
        <v>44842</v>
      </c>
      <c r="B16" s="160" t="s">
        <v>80</v>
      </c>
      <c r="C16" s="146" t="s">
        <v>3</v>
      </c>
      <c r="D16" s="163" t="s">
        <v>80</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44842</v>
      </c>
      <c r="Y16" s="77" t="str">
        <f t="shared" si="15"/>
        <v/>
      </c>
      <c r="Z16" s="78"/>
    </row>
    <row r="17" spans="1:26" ht="46" customHeight="1">
      <c r="A17" s="251">
        <f t="shared" si="6"/>
        <v>44843</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44843</v>
      </c>
      <c r="Y17" s="77" t="str">
        <f t="shared" si="15"/>
        <v/>
      </c>
      <c r="Z17" s="78"/>
    </row>
    <row r="18" spans="1:26" ht="46" customHeight="1">
      <c r="A18" s="251">
        <f t="shared" si="6"/>
        <v>44844</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44844</v>
      </c>
      <c r="Y18" s="77" t="str">
        <f t="shared" si="15"/>
        <v/>
      </c>
      <c r="Z18" s="78"/>
    </row>
    <row r="19" spans="1:26" ht="46" customHeight="1">
      <c r="A19" s="251">
        <f t="shared" si="6"/>
        <v>44845</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44845</v>
      </c>
      <c r="Y19" s="77" t="str">
        <f t="shared" si="15"/>
        <v/>
      </c>
      <c r="Z19" s="78"/>
    </row>
    <row r="20" spans="1:26" ht="46" customHeight="1">
      <c r="A20" s="251">
        <f t="shared" si="6"/>
        <v>44846</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44846</v>
      </c>
      <c r="Y20" s="77" t="str">
        <f t="shared" si="15"/>
        <v/>
      </c>
      <c r="Z20" s="78"/>
    </row>
    <row r="21" spans="1:26" ht="46" customHeight="1">
      <c r="A21" s="251">
        <f t="shared" si="6"/>
        <v>44847</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44847</v>
      </c>
      <c r="Y21" s="77" t="str">
        <f t="shared" si="15"/>
        <v/>
      </c>
      <c r="Z21" s="78"/>
    </row>
    <row r="22" spans="1:26" ht="46" customHeight="1">
      <c r="A22" s="251">
        <f t="shared" si="6"/>
        <v>44848</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44848</v>
      </c>
      <c r="Y22" s="77" t="str">
        <f t="shared" si="15"/>
        <v/>
      </c>
      <c r="Z22" s="78"/>
    </row>
    <row r="23" spans="1:26" ht="46" customHeight="1">
      <c r="A23" s="251">
        <f t="shared" si="6"/>
        <v>44849</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44849</v>
      </c>
      <c r="Y23" s="77" t="str">
        <f t="shared" si="15"/>
        <v/>
      </c>
      <c r="Z23" s="78"/>
    </row>
    <row r="24" spans="1:26" ht="46" customHeight="1">
      <c r="A24" s="251">
        <f t="shared" si="6"/>
        <v>44850</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44850</v>
      </c>
      <c r="Y24" s="77" t="str">
        <f t="shared" si="15"/>
        <v/>
      </c>
      <c r="Z24" s="78"/>
    </row>
    <row r="25" spans="1:26" ht="46" customHeight="1">
      <c r="A25" s="251">
        <f t="shared" si="6"/>
        <v>44851</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44851</v>
      </c>
      <c r="Y25" s="77" t="str">
        <f t="shared" si="15"/>
        <v/>
      </c>
      <c r="Z25" s="78"/>
    </row>
    <row r="26" spans="1:26" ht="46" customHeight="1">
      <c r="A26" s="251">
        <f t="shared" si="6"/>
        <v>44852</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44852</v>
      </c>
      <c r="Y26" s="77" t="str">
        <f t="shared" si="15"/>
        <v/>
      </c>
      <c r="Z26" s="78"/>
    </row>
    <row r="27" spans="1:26" ht="46" customHeight="1">
      <c r="A27" s="251">
        <f t="shared" si="6"/>
        <v>44853</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44853</v>
      </c>
      <c r="Y27" s="77" t="str">
        <f t="shared" si="15"/>
        <v/>
      </c>
      <c r="Z27" s="78"/>
    </row>
    <row r="28" spans="1:26" ht="46" customHeight="1">
      <c r="A28" s="251">
        <f t="shared" si="6"/>
        <v>44854</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44854</v>
      </c>
      <c r="Y28" s="77" t="str">
        <f t="shared" si="15"/>
        <v/>
      </c>
      <c r="Z28" s="78"/>
    </row>
    <row r="29" spans="1:26" ht="46" customHeight="1">
      <c r="A29" s="251">
        <f t="shared" si="6"/>
        <v>44855</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44855</v>
      </c>
      <c r="Y29" s="77" t="str">
        <f t="shared" si="15"/>
        <v/>
      </c>
      <c r="Z29" s="78"/>
    </row>
    <row r="30" spans="1:26" ht="46" customHeight="1">
      <c r="A30" s="251">
        <f t="shared" si="6"/>
        <v>44856</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44856</v>
      </c>
      <c r="Y30" s="77" t="str">
        <f t="shared" si="15"/>
        <v/>
      </c>
      <c r="Z30" s="78"/>
    </row>
    <row r="31" spans="1:26" ht="46" customHeight="1">
      <c r="A31" s="251">
        <f t="shared" si="6"/>
        <v>44857</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44857</v>
      </c>
      <c r="Y31" s="77" t="str">
        <f t="shared" si="15"/>
        <v/>
      </c>
      <c r="Z31" s="78"/>
    </row>
    <row r="32" spans="1:26" ht="46" customHeight="1">
      <c r="A32" s="251">
        <f t="shared" si="6"/>
        <v>44858</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44858</v>
      </c>
      <c r="Y32" s="77" t="str">
        <f t="shared" si="15"/>
        <v/>
      </c>
      <c r="Z32" s="78"/>
    </row>
    <row r="33" spans="1:26" ht="46" customHeight="1">
      <c r="A33" s="251">
        <f t="shared" si="6"/>
        <v>44859</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44859</v>
      </c>
      <c r="Y33" s="77" t="str">
        <f t="shared" si="15"/>
        <v/>
      </c>
      <c r="Z33" s="78"/>
    </row>
    <row r="34" spans="1:26" ht="46" customHeight="1">
      <c r="A34" s="251">
        <f t="shared" si="6"/>
        <v>44860</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44860</v>
      </c>
      <c r="Y34" s="77"/>
      <c r="Z34" s="78"/>
    </row>
    <row r="35" spans="1:26" ht="46" customHeight="1" thickBot="1">
      <c r="A35" s="252">
        <f t="shared" si="6"/>
        <v>44861</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44861</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7:A8"/>
    <mergeCell ref="B7:D8"/>
    <mergeCell ref="E7:H8"/>
    <mergeCell ref="I7:J8"/>
    <mergeCell ref="L7:L8"/>
    <mergeCell ref="C1:K2"/>
    <mergeCell ref="AC1:AC5"/>
    <mergeCell ref="B3:D3"/>
    <mergeCell ref="B4:D4"/>
    <mergeCell ref="B5:D5"/>
    <mergeCell ref="S7:S8"/>
    <mergeCell ref="T7:T8"/>
    <mergeCell ref="U7:U8"/>
    <mergeCell ref="V7:V8"/>
    <mergeCell ref="B36:D36"/>
    <mergeCell ref="E36:F36"/>
    <mergeCell ref="G36:H36"/>
    <mergeCell ref="K36:L36"/>
    <mergeCell ref="M7:M8"/>
    <mergeCell ref="N7:N8"/>
    <mergeCell ref="O7:O8"/>
    <mergeCell ref="P7:P8"/>
    <mergeCell ref="Q7:Q8"/>
    <mergeCell ref="R7:R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K10" sqref="K10"/>
    </sheetView>
  </sheetViews>
  <sheetFormatPr defaultColWidth="11.36328125" defaultRowHeight="13"/>
  <cols>
    <col min="1" max="1" width="16.7265625" style="4" customWidth="1"/>
    <col min="2" max="2" width="11.08984375" style="4" customWidth="1"/>
    <col min="3" max="3" width="3.7265625" style="232"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8.08984375" style="4" hidden="1" customWidth="1"/>
    <col min="25" max="25" width="8.6328125" style="4" hidden="1" customWidth="1"/>
    <col min="26" max="26" width="9.26953125" style="4" hidden="1" customWidth="1"/>
    <col min="27" max="41" width="11.36328125"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（2022年11月分）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従事者別人件費総括表!A30</f>
        <v>2022</v>
      </c>
      <c r="AJ1" s="107"/>
      <c r="AK1" s="107"/>
      <c r="AL1" s="110" t="s">
        <v>57</v>
      </c>
      <c r="AM1" s="112" t="str">
        <f ca="1">RIGHT(CELL("filename",A1),LEN(CELL("filename",A1))-FIND("]",CELL("filename",A1)))</f>
        <v>11月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従事者別人件費総括表!D30</f>
        <v>11</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44866</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44895</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30</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232" customFormat="1" ht="24" customHeight="1">
      <c r="A7" s="310" t="s">
        <v>8</v>
      </c>
      <c r="B7" s="312" t="s">
        <v>7</v>
      </c>
      <c r="C7" s="312"/>
      <c r="D7" s="312"/>
      <c r="E7" s="314" t="s">
        <v>6</v>
      </c>
      <c r="F7" s="315"/>
      <c r="G7" s="315"/>
      <c r="H7" s="316"/>
      <c r="I7" s="314" t="s">
        <v>5</v>
      </c>
      <c r="J7" s="316"/>
      <c r="K7" s="70" t="s">
        <v>4</v>
      </c>
      <c r="L7" s="333" t="s">
        <v>33</v>
      </c>
      <c r="M7" s="337" t="s">
        <v>154</v>
      </c>
      <c r="N7" s="336" t="s">
        <v>71</v>
      </c>
      <c r="O7" s="322" t="s">
        <v>45</v>
      </c>
      <c r="P7" s="322" t="s">
        <v>46</v>
      </c>
      <c r="Q7" s="322" t="s">
        <v>72</v>
      </c>
      <c r="R7" s="322" t="s">
        <v>75</v>
      </c>
      <c r="S7" s="322" t="s">
        <v>70</v>
      </c>
      <c r="T7" s="322" t="s">
        <v>54</v>
      </c>
      <c r="U7" s="322" t="s">
        <v>73</v>
      </c>
      <c r="V7" s="323" t="s">
        <v>76</v>
      </c>
      <c r="W7" s="231"/>
      <c r="X7" s="231"/>
    </row>
    <row r="8" spans="1:41" s="232" customFormat="1" ht="24" customHeight="1">
      <c r="A8" s="311"/>
      <c r="B8" s="313"/>
      <c r="C8" s="313"/>
      <c r="D8" s="313"/>
      <c r="E8" s="317"/>
      <c r="F8" s="318"/>
      <c r="G8" s="318"/>
      <c r="H8" s="319"/>
      <c r="I8" s="320"/>
      <c r="J8" s="321"/>
      <c r="K8" s="71" t="s">
        <v>40</v>
      </c>
      <c r="L8" s="334"/>
      <c r="M8" s="337"/>
      <c r="N8" s="336"/>
      <c r="O8" s="322"/>
      <c r="P8" s="322"/>
      <c r="Q8" s="322"/>
      <c r="R8" s="322"/>
      <c r="S8" s="322"/>
      <c r="T8" s="322"/>
      <c r="U8" s="322"/>
      <c r="V8" s="323"/>
      <c r="W8" s="231"/>
      <c r="X8" s="231"/>
    </row>
    <row r="9" spans="1:41" ht="46" customHeight="1">
      <c r="A9" s="251">
        <f>X9</f>
        <v>44866</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44866</v>
      </c>
      <c r="Z9" s="78"/>
    </row>
    <row r="10" spans="1:41" ht="46" customHeight="1">
      <c r="A10" s="251">
        <f t="shared" ref="A10:A35" si="6">X10</f>
        <v>44867</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44867</v>
      </c>
      <c r="Z10" s="78"/>
    </row>
    <row r="11" spans="1:41" ht="46" customHeight="1">
      <c r="A11" s="251">
        <f t="shared" si="6"/>
        <v>44868</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44868</v>
      </c>
      <c r="Z11" s="78"/>
    </row>
    <row r="12" spans="1:41" ht="46" customHeight="1">
      <c r="A12" s="251">
        <f t="shared" si="6"/>
        <v>44869</v>
      </c>
      <c r="B12" s="160" t="s">
        <v>43</v>
      </c>
      <c r="C12" s="146" t="s">
        <v>3</v>
      </c>
      <c r="D12" s="163" t="s">
        <v>43</v>
      </c>
      <c r="E12" s="147" t="str">
        <f t="shared" ref="E12:E35" si="12">IFERROR(HOUR(P12),"")</f>
        <v/>
      </c>
      <c r="F12" s="148" t="s">
        <v>41</v>
      </c>
      <c r="G12" s="149" t="str">
        <f t="shared" ref="G12:G35" si="13">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44869</v>
      </c>
      <c r="Z12" s="78"/>
    </row>
    <row r="13" spans="1:41" ht="46" customHeight="1">
      <c r="A13" s="251">
        <f t="shared" si="6"/>
        <v>44870</v>
      </c>
      <c r="B13" s="160" t="s">
        <v>43</v>
      </c>
      <c r="C13" s="146" t="s">
        <v>3</v>
      </c>
      <c r="D13" s="163" t="s">
        <v>43</v>
      </c>
      <c r="E13" s="147" t="str">
        <f t="shared" si="12"/>
        <v/>
      </c>
      <c r="F13" s="148" t="s">
        <v>41</v>
      </c>
      <c r="G13" s="149" t="str">
        <f t="shared" si="13"/>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44870</v>
      </c>
      <c r="Y13" s="77" t="str">
        <f t="shared" ref="Y13:Y33" si="15">IF(OR(DBCS($B13)="：",$B13="",DBCS($D13)="：",$D13=""),"",MAX(MIN($D13,TIME(23,59,59))-MAX($B13,$AF$1),0))</f>
        <v/>
      </c>
      <c r="Z13" s="78"/>
    </row>
    <row r="14" spans="1:41" ht="46" customHeight="1">
      <c r="A14" s="251">
        <f t="shared" si="6"/>
        <v>44871</v>
      </c>
      <c r="B14" s="160" t="s">
        <v>43</v>
      </c>
      <c r="C14" s="146" t="s">
        <v>3</v>
      </c>
      <c r="D14" s="163" t="s">
        <v>43</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44871</v>
      </c>
      <c r="Y14" s="77" t="str">
        <f t="shared" si="15"/>
        <v/>
      </c>
      <c r="Z14" s="78"/>
    </row>
    <row r="15" spans="1:41" ht="46" customHeight="1">
      <c r="A15" s="251">
        <f t="shared" si="6"/>
        <v>44872</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44872</v>
      </c>
      <c r="Y15" s="77" t="str">
        <f t="shared" si="15"/>
        <v/>
      </c>
      <c r="Z15" s="78"/>
    </row>
    <row r="16" spans="1:41" ht="46" customHeight="1">
      <c r="A16" s="251">
        <f t="shared" si="6"/>
        <v>44873</v>
      </c>
      <c r="B16" s="160" t="s">
        <v>80</v>
      </c>
      <c r="C16" s="146" t="s">
        <v>3</v>
      </c>
      <c r="D16" s="163" t="s">
        <v>80</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44873</v>
      </c>
      <c r="Y16" s="77" t="str">
        <f t="shared" si="15"/>
        <v/>
      </c>
      <c r="Z16" s="78"/>
    </row>
    <row r="17" spans="1:26" ht="46" customHeight="1">
      <c r="A17" s="251">
        <f t="shared" si="6"/>
        <v>44874</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44874</v>
      </c>
      <c r="Y17" s="77" t="str">
        <f t="shared" si="15"/>
        <v/>
      </c>
      <c r="Z17" s="78"/>
    </row>
    <row r="18" spans="1:26" ht="46" customHeight="1">
      <c r="A18" s="251">
        <f t="shared" si="6"/>
        <v>44875</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44875</v>
      </c>
      <c r="Y18" s="77" t="str">
        <f t="shared" si="15"/>
        <v/>
      </c>
      <c r="Z18" s="78"/>
    </row>
    <row r="19" spans="1:26" ht="46" customHeight="1">
      <c r="A19" s="251">
        <f t="shared" si="6"/>
        <v>44876</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44876</v>
      </c>
      <c r="Y19" s="77" t="str">
        <f t="shared" si="15"/>
        <v/>
      </c>
      <c r="Z19" s="78"/>
    </row>
    <row r="20" spans="1:26" ht="46" customHeight="1">
      <c r="A20" s="251">
        <f t="shared" si="6"/>
        <v>44877</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44877</v>
      </c>
      <c r="Y20" s="77" t="str">
        <f t="shared" si="15"/>
        <v/>
      </c>
      <c r="Z20" s="78"/>
    </row>
    <row r="21" spans="1:26" ht="46" customHeight="1">
      <c r="A21" s="251">
        <f t="shared" si="6"/>
        <v>44878</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44878</v>
      </c>
      <c r="Y21" s="77" t="str">
        <f t="shared" si="15"/>
        <v/>
      </c>
      <c r="Z21" s="78"/>
    </row>
    <row r="22" spans="1:26" ht="46" customHeight="1">
      <c r="A22" s="251">
        <f t="shared" si="6"/>
        <v>44879</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44879</v>
      </c>
      <c r="Y22" s="77" t="str">
        <f t="shared" si="15"/>
        <v/>
      </c>
      <c r="Z22" s="78"/>
    </row>
    <row r="23" spans="1:26" ht="46" customHeight="1">
      <c r="A23" s="251">
        <f t="shared" si="6"/>
        <v>44880</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44880</v>
      </c>
      <c r="Y23" s="77" t="str">
        <f t="shared" si="15"/>
        <v/>
      </c>
      <c r="Z23" s="78"/>
    </row>
    <row r="24" spans="1:26" ht="46" customHeight="1">
      <c r="A24" s="251">
        <f t="shared" si="6"/>
        <v>44881</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44881</v>
      </c>
      <c r="Y24" s="77" t="str">
        <f t="shared" si="15"/>
        <v/>
      </c>
      <c r="Z24" s="78"/>
    </row>
    <row r="25" spans="1:26" ht="46" customHeight="1">
      <c r="A25" s="251">
        <f t="shared" si="6"/>
        <v>44882</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44882</v>
      </c>
      <c r="Y25" s="77" t="str">
        <f t="shared" si="15"/>
        <v/>
      </c>
      <c r="Z25" s="78"/>
    </row>
    <row r="26" spans="1:26" ht="46" customHeight="1">
      <c r="A26" s="251">
        <f t="shared" si="6"/>
        <v>44883</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44883</v>
      </c>
      <c r="Y26" s="77" t="str">
        <f t="shared" si="15"/>
        <v/>
      </c>
      <c r="Z26" s="78"/>
    </row>
    <row r="27" spans="1:26" ht="46" customHeight="1">
      <c r="A27" s="251">
        <f t="shared" si="6"/>
        <v>44884</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44884</v>
      </c>
      <c r="Y27" s="77" t="str">
        <f t="shared" si="15"/>
        <v/>
      </c>
      <c r="Z27" s="78"/>
    </row>
    <row r="28" spans="1:26" ht="46" customHeight="1">
      <c r="A28" s="251">
        <f t="shared" si="6"/>
        <v>44885</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44885</v>
      </c>
      <c r="Y28" s="77" t="str">
        <f t="shared" si="15"/>
        <v/>
      </c>
      <c r="Z28" s="78"/>
    </row>
    <row r="29" spans="1:26" ht="46" customHeight="1">
      <c r="A29" s="251">
        <f t="shared" si="6"/>
        <v>44886</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44886</v>
      </c>
      <c r="Y29" s="77" t="str">
        <f t="shared" si="15"/>
        <v/>
      </c>
      <c r="Z29" s="78"/>
    </row>
    <row r="30" spans="1:26" ht="46" customHeight="1">
      <c r="A30" s="251">
        <f t="shared" si="6"/>
        <v>44887</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44887</v>
      </c>
      <c r="Y30" s="77" t="str">
        <f t="shared" si="15"/>
        <v/>
      </c>
      <c r="Z30" s="78"/>
    </row>
    <row r="31" spans="1:26" ht="46" customHeight="1">
      <c r="A31" s="251">
        <f t="shared" si="6"/>
        <v>44888</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44888</v>
      </c>
      <c r="Y31" s="77" t="str">
        <f t="shared" si="15"/>
        <v/>
      </c>
      <c r="Z31" s="78"/>
    </row>
    <row r="32" spans="1:26" ht="46" customHeight="1">
      <c r="A32" s="251">
        <f t="shared" si="6"/>
        <v>44889</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44889</v>
      </c>
      <c r="Y32" s="77" t="str">
        <f t="shared" si="15"/>
        <v/>
      </c>
      <c r="Z32" s="78"/>
    </row>
    <row r="33" spans="1:26" ht="46" customHeight="1">
      <c r="A33" s="251">
        <f t="shared" si="6"/>
        <v>44890</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44890</v>
      </c>
      <c r="Y33" s="77" t="str">
        <f t="shared" si="15"/>
        <v/>
      </c>
      <c r="Z33" s="78"/>
    </row>
    <row r="34" spans="1:26" ht="46" customHeight="1">
      <c r="A34" s="251">
        <f t="shared" si="6"/>
        <v>44891</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44891</v>
      </c>
      <c r="Y34" s="77"/>
      <c r="Z34" s="78"/>
    </row>
    <row r="35" spans="1:26" ht="46" customHeight="1" thickBot="1">
      <c r="A35" s="252">
        <f t="shared" si="6"/>
        <v>44892</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44892</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A7:A8"/>
    <mergeCell ref="B7:D8"/>
    <mergeCell ref="E7:H8"/>
    <mergeCell ref="I7:J8"/>
    <mergeCell ref="L7:L8"/>
    <mergeCell ref="C1:K2"/>
    <mergeCell ref="AC1:AC5"/>
    <mergeCell ref="B3:D3"/>
    <mergeCell ref="B4:D4"/>
    <mergeCell ref="B5:D5"/>
    <mergeCell ref="S7:S8"/>
    <mergeCell ref="T7:T8"/>
    <mergeCell ref="U7:U8"/>
    <mergeCell ref="V7:V8"/>
    <mergeCell ref="B36:D36"/>
    <mergeCell ref="E36:F36"/>
    <mergeCell ref="G36:H36"/>
    <mergeCell ref="K36:L36"/>
    <mergeCell ref="M7:M8"/>
    <mergeCell ref="N7:N8"/>
    <mergeCell ref="O7:O8"/>
    <mergeCell ref="P7:P8"/>
    <mergeCell ref="Q7:Q8"/>
    <mergeCell ref="R7:R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CI36"/>
  <sheetViews>
    <sheetView showGridLines="0" zoomScale="70" zoomScaleNormal="70" workbookViewId="0">
      <selection activeCell="B7" sqref="B7:B8"/>
    </sheetView>
  </sheetViews>
  <sheetFormatPr defaultRowHeight="13"/>
  <cols>
    <col min="1" max="1" width="4.453125" style="219" customWidth="1"/>
    <col min="2" max="2" width="34.36328125" customWidth="1"/>
    <col min="3" max="3" width="10" customWidth="1"/>
    <col min="4" max="5" width="5.08984375" hidden="1" customWidth="1"/>
    <col min="6" max="6" width="8.36328125" customWidth="1"/>
    <col min="7" max="10" width="6.453125" customWidth="1"/>
    <col min="11" max="74" width="1.7265625" customWidth="1"/>
    <col min="75" max="75" width="0.7265625" customWidth="1"/>
    <col min="76" max="76" width="6.26953125" customWidth="1"/>
    <col min="77" max="86" width="4.90625" customWidth="1"/>
  </cols>
  <sheetData>
    <row r="1" spans="1:87" s="185" customFormat="1" ht="37.5" customHeight="1">
      <c r="A1" s="181" t="s">
        <v>135</v>
      </c>
      <c r="B1" s="182"/>
      <c r="C1" s="182"/>
      <c r="D1" s="182"/>
      <c r="E1" s="182"/>
      <c r="F1" s="182"/>
      <c r="G1" s="182"/>
      <c r="H1" s="182"/>
      <c r="I1" s="182"/>
      <c r="J1" s="182"/>
      <c r="K1" s="182"/>
      <c r="L1" s="182"/>
      <c r="M1" s="182"/>
      <c r="N1" s="338" t="s">
        <v>136</v>
      </c>
      <c r="O1" s="338"/>
      <c r="P1" s="338"/>
      <c r="Q1" s="338"/>
      <c r="R1" s="338"/>
      <c r="S1" s="338"/>
      <c r="T1" s="338"/>
      <c r="U1" s="338"/>
      <c r="V1" s="338"/>
      <c r="W1" s="338"/>
      <c r="X1" s="338"/>
      <c r="Y1" s="338"/>
      <c r="Z1" s="338"/>
      <c r="AA1" s="338"/>
      <c r="AB1" s="338"/>
      <c r="AC1" s="338"/>
      <c r="AD1" s="338"/>
      <c r="AE1" s="338"/>
      <c r="AF1" s="338"/>
      <c r="AG1" s="338"/>
      <c r="AH1" s="338"/>
      <c r="AI1" s="338"/>
      <c r="AJ1" s="338"/>
      <c r="AK1" s="182"/>
      <c r="AL1" s="182"/>
      <c r="AM1" s="182"/>
      <c r="AN1" s="182"/>
      <c r="AO1" s="182"/>
      <c r="AP1" s="182"/>
      <c r="AQ1" s="182"/>
      <c r="AR1" s="182"/>
      <c r="AS1" s="182"/>
      <c r="AT1" s="182"/>
      <c r="AU1" s="182"/>
      <c r="AV1" s="182"/>
      <c r="AW1" s="182"/>
      <c r="AX1" s="182"/>
      <c r="AY1" s="182"/>
      <c r="AZ1" s="182"/>
      <c r="BA1" s="183"/>
      <c r="BB1" s="183"/>
      <c r="BC1" s="183"/>
      <c r="BD1" s="183"/>
      <c r="BE1" s="183"/>
      <c r="BF1" s="183"/>
      <c r="BG1" s="183"/>
      <c r="BH1" s="183"/>
      <c r="BI1" s="183"/>
      <c r="BJ1" s="183"/>
      <c r="BK1" s="183"/>
      <c r="BL1" s="183"/>
      <c r="BM1" s="183"/>
      <c r="BN1" s="183"/>
      <c r="BO1" s="183"/>
      <c r="BP1" s="183"/>
      <c r="BQ1" s="183"/>
      <c r="BR1" s="183"/>
      <c r="BS1" s="183"/>
      <c r="BT1" s="183"/>
      <c r="BU1" s="183"/>
      <c r="BV1" s="184"/>
      <c r="BW1" s="184"/>
      <c r="BX1" s="184"/>
    </row>
    <row r="2" spans="1:87" ht="18.75" customHeight="1">
      <c r="A2" s="339">
        <f>初期条件設定表!C6</f>
        <v>0</v>
      </c>
      <c r="B2" s="339"/>
      <c r="C2" s="339"/>
      <c r="D2" s="339"/>
      <c r="E2" s="339"/>
      <c r="F2" s="186"/>
      <c r="G2" s="187"/>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88"/>
      <c r="AR2" s="188"/>
      <c r="AS2" s="188"/>
      <c r="AT2" s="188"/>
      <c r="AU2" s="188"/>
      <c r="AV2" s="188"/>
      <c r="AW2" s="188"/>
      <c r="AX2" s="188"/>
      <c r="AY2" s="188"/>
      <c r="AZ2" s="188"/>
      <c r="BA2" s="183"/>
      <c r="BB2" s="183"/>
      <c r="BC2" s="183"/>
      <c r="BD2" s="183"/>
      <c r="BE2" s="183"/>
      <c r="BF2" s="183"/>
      <c r="BG2" s="183"/>
      <c r="BH2" s="183"/>
      <c r="BI2" s="183"/>
      <c r="BJ2" s="183"/>
      <c r="BK2" s="183"/>
      <c r="BL2" s="183"/>
      <c r="BM2" s="183"/>
      <c r="BN2" s="183"/>
      <c r="BO2" s="183"/>
      <c r="BP2" s="183"/>
      <c r="BQ2" s="183"/>
      <c r="BR2" s="183"/>
      <c r="BS2" s="183"/>
      <c r="BT2" s="183"/>
      <c r="BU2" s="183"/>
      <c r="BV2" s="189"/>
      <c r="BW2" s="189"/>
      <c r="BX2" s="189"/>
    </row>
    <row r="3" spans="1:87">
      <c r="A3" s="190"/>
      <c r="B3" s="189"/>
      <c r="C3" s="189"/>
      <c r="D3" s="189"/>
      <c r="E3" s="189"/>
      <c r="F3" s="189"/>
      <c r="G3" s="189"/>
      <c r="H3" s="189"/>
      <c r="I3" s="189"/>
      <c r="J3" s="189"/>
      <c r="K3" s="340"/>
      <c r="L3" s="340"/>
      <c r="M3" s="340"/>
      <c r="N3" s="340"/>
      <c r="O3" s="340"/>
      <c r="P3" s="340"/>
      <c r="Q3" s="340"/>
      <c r="R3" s="340"/>
      <c r="S3" s="340"/>
      <c r="T3" s="340"/>
      <c r="U3" s="340"/>
      <c r="V3" s="340"/>
      <c r="W3" s="340"/>
      <c r="X3" s="340"/>
      <c r="Y3" s="340"/>
      <c r="Z3" s="340"/>
      <c r="AA3" s="340"/>
      <c r="AB3" s="340"/>
      <c r="AC3" s="340"/>
      <c r="AD3" s="340"/>
      <c r="AE3" s="340"/>
      <c r="AF3" s="340"/>
      <c r="AG3" s="340"/>
      <c r="AH3" s="340"/>
      <c r="AI3" s="340"/>
      <c r="AJ3" s="340"/>
      <c r="AK3" s="340"/>
      <c r="AL3" s="340"/>
      <c r="AM3" s="340"/>
      <c r="AN3" s="340"/>
      <c r="AO3" s="340"/>
      <c r="AP3" s="340"/>
      <c r="AQ3" s="340"/>
      <c r="AR3" s="340"/>
      <c r="AS3" s="340"/>
      <c r="AT3" s="340"/>
      <c r="AU3" s="340"/>
      <c r="AV3" s="340"/>
      <c r="AW3" s="340"/>
      <c r="AX3" s="340"/>
      <c r="AY3" s="340"/>
      <c r="AZ3" s="340"/>
      <c r="BA3" s="340"/>
      <c r="BB3" s="340"/>
      <c r="BC3" s="340"/>
      <c r="BD3" s="340"/>
      <c r="BE3" s="340"/>
      <c r="BF3" s="340"/>
      <c r="BG3" s="340"/>
      <c r="BH3" s="340"/>
      <c r="BI3" s="340"/>
      <c r="BJ3" s="340"/>
      <c r="BK3" s="340"/>
      <c r="BL3" s="340"/>
      <c r="BM3" s="340"/>
      <c r="BN3" s="340"/>
      <c r="BO3" s="340"/>
      <c r="BP3" s="340"/>
      <c r="BQ3" s="340"/>
      <c r="BR3" s="340"/>
      <c r="BS3" s="340"/>
      <c r="BT3" s="340"/>
      <c r="BU3" s="341"/>
      <c r="BV3" s="191"/>
      <c r="BW3" s="189"/>
      <c r="BX3" s="189"/>
    </row>
    <row r="4" spans="1:87" s="94" customFormat="1" ht="28.5" customHeight="1">
      <c r="A4" s="342" t="s">
        <v>137</v>
      </c>
      <c r="B4" s="340"/>
      <c r="C4" s="343" t="s">
        <v>138</v>
      </c>
      <c r="D4" s="344"/>
      <c r="E4" s="345"/>
      <c r="F4" s="349" t="s">
        <v>139</v>
      </c>
      <c r="G4" s="341" t="s">
        <v>140</v>
      </c>
      <c r="H4" s="351"/>
      <c r="I4" s="351" t="s">
        <v>141</v>
      </c>
      <c r="J4" s="351"/>
      <c r="K4" s="144" t="str">
        <f>IF(OR(MONTH(K6)=1,MONTH(K6)=7),TEXT(YEAR(K6),"#"),"")</f>
        <v/>
      </c>
      <c r="L4" s="144"/>
      <c r="M4" s="144"/>
      <c r="N4" s="144" t="str">
        <f>IF(OR(MONTH(N6)=1,MONTH(N6)=7),TEXT(YEAR(N6),"#"),"")</f>
        <v/>
      </c>
      <c r="O4" s="144"/>
      <c r="P4" s="144"/>
      <c r="Q4" s="144" t="str">
        <f>IF(OR(MONTH(Q6)=1,MONTH(Q6)=7),TEXT(YEAR(Q6),"#"),"")</f>
        <v/>
      </c>
      <c r="R4" s="144"/>
      <c r="S4" s="144"/>
      <c r="T4" s="144" t="str">
        <f>IF(OR(MONTH(T6)=1,MONTH(T6)=7),TEXT(YEAR(T6),"#"),"")</f>
        <v/>
      </c>
      <c r="U4" s="144"/>
      <c r="V4" s="144"/>
      <c r="W4" s="144" t="str">
        <f>IF(OR(MONTH(W6)=1,MONTH(W6)=7),TEXT(YEAR(W6),"#"),"")</f>
        <v>2021</v>
      </c>
      <c r="X4" s="144"/>
      <c r="Y4" s="144"/>
      <c r="Z4" s="144" t="str">
        <f>IF(OR(MONTH(Z6)=1,MONTH(Z6)=7),TEXT(YEAR(Z6),"#"),"")</f>
        <v/>
      </c>
      <c r="AA4" s="144"/>
      <c r="AB4" s="144"/>
      <c r="AC4" s="144" t="str">
        <f>IF(OR(MONTH(AC6)=1,MONTH(AC6)=7),TEXT(YEAR(AC6),"#"),"")</f>
        <v/>
      </c>
      <c r="AD4" s="144"/>
      <c r="AE4" s="144"/>
      <c r="AF4" s="144" t="str">
        <f>IF(OR(MONTH(AF6)=1,MONTH(AF6)=7),TEXT(YEAR(AF6),"#"),"")</f>
        <v/>
      </c>
      <c r="AG4" s="144"/>
      <c r="AH4" s="144"/>
      <c r="AI4" s="144" t="str">
        <f>IF(OR(MONTH(AI6)=1,MONTH(AI6)=7),TEXT(YEAR(AI6),"#"),"")</f>
        <v/>
      </c>
      <c r="AJ4" s="144"/>
      <c r="AK4" s="144"/>
      <c r="AL4" s="240" t="str">
        <f>IF(OR(MONTH(AL6)=1,MONTH(AL6)=7),TEXT(YEAR(AL6),"#"),"")</f>
        <v/>
      </c>
      <c r="AM4" s="144"/>
      <c r="AN4" s="144"/>
      <c r="AO4" s="144" t="str">
        <f t="shared" ref="AO4:BS4" si="0">IF(OR(MONTH(AO6)=1,MONTH(AO6)=7),TEXT(YEAR(AO6),"#"),"")</f>
        <v>2022</v>
      </c>
      <c r="AP4" s="192"/>
      <c r="AQ4" s="192"/>
      <c r="AR4" s="144" t="str">
        <f t="shared" si="0"/>
        <v/>
      </c>
      <c r="AS4" s="192"/>
      <c r="AT4" s="192"/>
      <c r="AU4" s="144" t="str">
        <f t="shared" si="0"/>
        <v/>
      </c>
      <c r="AV4" s="192"/>
      <c r="AW4" s="192"/>
      <c r="AX4" s="144" t="str">
        <f t="shared" si="0"/>
        <v/>
      </c>
      <c r="AY4" s="192"/>
      <c r="AZ4" s="192"/>
      <c r="BA4" s="144" t="str">
        <f t="shared" si="0"/>
        <v/>
      </c>
      <c r="BB4" s="192"/>
      <c r="BC4" s="192"/>
      <c r="BD4" s="144" t="str">
        <f t="shared" si="0"/>
        <v/>
      </c>
      <c r="BE4" s="192"/>
      <c r="BF4" s="192"/>
      <c r="BG4" s="144" t="str">
        <f t="shared" si="0"/>
        <v>2022</v>
      </c>
      <c r="BH4" s="192"/>
      <c r="BI4" s="192"/>
      <c r="BJ4" s="144" t="str">
        <f t="shared" si="0"/>
        <v/>
      </c>
      <c r="BK4" s="192"/>
      <c r="BL4" s="192"/>
      <c r="BM4" s="144" t="str">
        <f t="shared" si="0"/>
        <v/>
      </c>
      <c r="BN4" s="192"/>
      <c r="BO4" s="192"/>
      <c r="BP4" s="144" t="str">
        <f t="shared" si="0"/>
        <v/>
      </c>
      <c r="BQ4" s="192"/>
      <c r="BR4" s="192"/>
      <c r="BS4" s="144" t="str">
        <f t="shared" si="0"/>
        <v/>
      </c>
      <c r="BT4" s="192"/>
      <c r="BU4" s="193"/>
      <c r="BV4" s="194"/>
      <c r="BW4" s="195"/>
      <c r="BX4" s="355" t="s">
        <v>142</v>
      </c>
      <c r="CI4" s="196" t="s">
        <v>30</v>
      </c>
    </row>
    <row r="5" spans="1:87" s="94" customFormat="1" ht="32.25" customHeight="1">
      <c r="A5" s="197" t="s">
        <v>143</v>
      </c>
      <c r="B5" s="198" t="s">
        <v>144</v>
      </c>
      <c r="C5" s="346"/>
      <c r="D5" s="347"/>
      <c r="E5" s="348"/>
      <c r="F5" s="350"/>
      <c r="G5" s="199" t="s">
        <v>145</v>
      </c>
      <c r="H5" s="200" t="s">
        <v>146</v>
      </c>
      <c r="I5" s="200" t="s">
        <v>145</v>
      </c>
      <c r="J5" s="235" t="s">
        <v>146</v>
      </c>
      <c r="K5" s="353">
        <f t="shared" ref="K5" si="1">MONTH(K6)</f>
        <v>3</v>
      </c>
      <c r="L5" s="353"/>
      <c r="M5" s="354"/>
      <c r="N5" s="357">
        <f t="shared" ref="N5" si="2">MONTH(N6)</f>
        <v>4</v>
      </c>
      <c r="O5" s="353"/>
      <c r="P5" s="354"/>
      <c r="Q5" s="357">
        <f t="shared" ref="Q5" si="3">MONTH(Q6)</f>
        <v>5</v>
      </c>
      <c r="R5" s="353"/>
      <c r="S5" s="354"/>
      <c r="T5" s="357">
        <f t="shared" ref="T5" si="4">MONTH(T6)</f>
        <v>6</v>
      </c>
      <c r="U5" s="353"/>
      <c r="V5" s="354"/>
      <c r="W5" s="357">
        <f t="shared" ref="W5" si="5">MONTH(W6)</f>
        <v>7</v>
      </c>
      <c r="X5" s="353"/>
      <c r="Y5" s="354"/>
      <c r="Z5" s="357">
        <f t="shared" ref="Z5" si="6">MONTH(Z6)</f>
        <v>8</v>
      </c>
      <c r="AA5" s="353"/>
      <c r="AB5" s="354"/>
      <c r="AC5" s="357">
        <f t="shared" ref="AC5" si="7">MONTH(AC6)</f>
        <v>9</v>
      </c>
      <c r="AD5" s="353"/>
      <c r="AE5" s="354"/>
      <c r="AF5" s="357">
        <f t="shared" ref="AF5" si="8">MONTH(AF6)</f>
        <v>10</v>
      </c>
      <c r="AG5" s="353"/>
      <c r="AH5" s="354"/>
      <c r="AI5" s="357">
        <f t="shared" ref="AI5" si="9">MONTH(AI6)</f>
        <v>11</v>
      </c>
      <c r="AJ5" s="353"/>
      <c r="AK5" s="353"/>
      <c r="AL5" s="352">
        <f>MONTH(AL6)</f>
        <v>12</v>
      </c>
      <c r="AM5" s="353"/>
      <c r="AN5" s="353"/>
      <c r="AO5" s="353">
        <f t="shared" ref="AO5" si="10">MONTH(AO6)</f>
        <v>1</v>
      </c>
      <c r="AP5" s="353"/>
      <c r="AQ5" s="354"/>
      <c r="AR5" s="357">
        <f>MONTH(AR6)</f>
        <v>2</v>
      </c>
      <c r="AS5" s="353"/>
      <c r="AT5" s="354"/>
      <c r="AU5" s="357">
        <f t="shared" ref="AU5" si="11">MONTH(AU6)</f>
        <v>3</v>
      </c>
      <c r="AV5" s="353"/>
      <c r="AW5" s="354"/>
      <c r="AX5" s="357">
        <f t="shared" ref="AX5" si="12">MONTH(AX6)</f>
        <v>4</v>
      </c>
      <c r="AY5" s="353"/>
      <c r="AZ5" s="354"/>
      <c r="BA5" s="357">
        <f t="shared" ref="BA5" si="13">MONTH(BA6)</f>
        <v>5</v>
      </c>
      <c r="BB5" s="353"/>
      <c r="BC5" s="354"/>
      <c r="BD5" s="357">
        <f t="shared" ref="BD5" si="14">MONTH(BD6)</f>
        <v>6</v>
      </c>
      <c r="BE5" s="353"/>
      <c r="BF5" s="354"/>
      <c r="BG5" s="357">
        <f t="shared" ref="BG5" si="15">MONTH(BG6)</f>
        <v>7</v>
      </c>
      <c r="BH5" s="353"/>
      <c r="BI5" s="354"/>
      <c r="BJ5" s="357">
        <f t="shared" ref="BJ5" si="16">MONTH(BJ6)</f>
        <v>8</v>
      </c>
      <c r="BK5" s="353"/>
      <c r="BL5" s="354"/>
      <c r="BM5" s="357">
        <f t="shared" ref="BM5" si="17">MONTH(BM6)</f>
        <v>9</v>
      </c>
      <c r="BN5" s="353"/>
      <c r="BO5" s="354"/>
      <c r="BP5" s="357">
        <f t="shared" ref="BP5" si="18">MONTH(BP6)</f>
        <v>10</v>
      </c>
      <c r="BQ5" s="353"/>
      <c r="BR5" s="354"/>
      <c r="BS5" s="357">
        <f t="shared" ref="BS5" si="19">MONTH(BS6)</f>
        <v>11</v>
      </c>
      <c r="BT5" s="353"/>
      <c r="BU5" s="354"/>
      <c r="BV5" s="191"/>
      <c r="BW5" s="201"/>
      <c r="BX5" s="356"/>
    </row>
    <row r="6" spans="1:87" s="94" customFormat="1" ht="18" customHeight="1">
      <c r="A6" s="202"/>
      <c r="B6" s="198"/>
      <c r="C6" s="243"/>
      <c r="D6" s="244"/>
      <c r="E6" s="245"/>
      <c r="F6" s="246"/>
      <c r="G6" s="199"/>
      <c r="H6" s="200"/>
      <c r="I6" s="200"/>
      <c r="J6" s="199"/>
      <c r="K6" s="207">
        <v>44256</v>
      </c>
      <c r="L6" s="208">
        <f>K6+10</f>
        <v>44266</v>
      </c>
      <c r="M6" s="208">
        <f>L6+10</f>
        <v>44276</v>
      </c>
      <c r="N6" s="208">
        <f>DATE(YEAR(K6),MONTH(K6)+1,1)</f>
        <v>44287</v>
      </c>
      <c r="O6" s="208">
        <f>N6+10</f>
        <v>44297</v>
      </c>
      <c r="P6" s="208">
        <f>O6+10</f>
        <v>44307</v>
      </c>
      <c r="Q6" s="208">
        <f>DATE(YEAR(N6),MONTH(N6)+1,1)</f>
        <v>44317</v>
      </c>
      <c r="R6" s="208">
        <f>Q6+10</f>
        <v>44327</v>
      </c>
      <c r="S6" s="208">
        <f>R6+10</f>
        <v>44337</v>
      </c>
      <c r="T6" s="208">
        <f>DATE(YEAR(Q6),MONTH(Q6)+1,1)</f>
        <v>44348</v>
      </c>
      <c r="U6" s="208">
        <f>T6+10</f>
        <v>44358</v>
      </c>
      <c r="V6" s="208">
        <f>U6+10</f>
        <v>44368</v>
      </c>
      <c r="W6" s="208">
        <f>DATE(YEAR(T6),MONTH(T6)+1,1)</f>
        <v>44378</v>
      </c>
      <c r="X6" s="208">
        <f>W6+10</f>
        <v>44388</v>
      </c>
      <c r="Y6" s="208">
        <f>X6+10</f>
        <v>44398</v>
      </c>
      <c r="Z6" s="208">
        <f>DATE(YEAR(W6),MONTH(W6)+1,1)</f>
        <v>44409</v>
      </c>
      <c r="AA6" s="208">
        <f>Z6+10</f>
        <v>44419</v>
      </c>
      <c r="AB6" s="208">
        <f>AA6+10</f>
        <v>44429</v>
      </c>
      <c r="AC6" s="208">
        <f>DATE(YEAR(Z6),MONTH(Z6)+1,1)</f>
        <v>44440</v>
      </c>
      <c r="AD6" s="208">
        <f>AC6+10</f>
        <v>44450</v>
      </c>
      <c r="AE6" s="208">
        <f>AD6+10</f>
        <v>44460</v>
      </c>
      <c r="AF6" s="208">
        <f>DATE(YEAR(AC6),MONTH(AC6)+1,1)</f>
        <v>44470</v>
      </c>
      <c r="AG6" s="208">
        <f>AF6+10</f>
        <v>44480</v>
      </c>
      <c r="AH6" s="208">
        <f>AG6+10</f>
        <v>44490</v>
      </c>
      <c r="AI6" s="208">
        <f>DATE(YEAR(AF6),MONTH(AF6)+1,1)</f>
        <v>44501</v>
      </c>
      <c r="AJ6" s="208">
        <f>AI6+10</f>
        <v>44511</v>
      </c>
      <c r="AK6" s="208">
        <f>AJ6+10</f>
        <v>44521</v>
      </c>
      <c r="AL6" s="207">
        <f>DATE(YEAR(AI6),MONTH(AI6)+1,1)</f>
        <v>44531</v>
      </c>
      <c r="AM6" s="208">
        <f>AL6+10</f>
        <v>44541</v>
      </c>
      <c r="AN6" s="208">
        <f>AM6+10</f>
        <v>44551</v>
      </c>
      <c r="AO6" s="208">
        <f>DATE(YEAR(AL6),MONTH(AL6)+1,1)</f>
        <v>44562</v>
      </c>
      <c r="AP6" s="208">
        <f>AO6+10</f>
        <v>44572</v>
      </c>
      <c r="AQ6" s="208">
        <f>AP6+10</f>
        <v>44582</v>
      </c>
      <c r="AR6" s="208">
        <f>DATE(YEAR(AO6),MONTH(AO6)+1,1)</f>
        <v>44593</v>
      </c>
      <c r="AS6" s="208">
        <f>AR6+10</f>
        <v>44603</v>
      </c>
      <c r="AT6" s="208">
        <f>AS6+10</f>
        <v>44613</v>
      </c>
      <c r="AU6" s="208">
        <f>DATE(YEAR(AR6),MONTH(AR6)+1,1)</f>
        <v>44621</v>
      </c>
      <c r="AV6" s="208">
        <f>AU6+10</f>
        <v>44631</v>
      </c>
      <c r="AW6" s="208">
        <f>AV6+10</f>
        <v>44641</v>
      </c>
      <c r="AX6" s="208">
        <f>DATE(YEAR(AU6),MONTH(AU6)+1,1)</f>
        <v>44652</v>
      </c>
      <c r="AY6" s="208">
        <f>AX6+10</f>
        <v>44662</v>
      </c>
      <c r="AZ6" s="208">
        <f>AY6+10</f>
        <v>44672</v>
      </c>
      <c r="BA6" s="208">
        <f>DATE(YEAR(AX6),MONTH(AX6)+1,1)</f>
        <v>44682</v>
      </c>
      <c r="BB6" s="208">
        <f>BA6+10</f>
        <v>44692</v>
      </c>
      <c r="BC6" s="208">
        <f>BB6+10</f>
        <v>44702</v>
      </c>
      <c r="BD6" s="208">
        <f>DATE(YEAR(BA6),MONTH(BA6)+1,1)</f>
        <v>44713</v>
      </c>
      <c r="BE6" s="208">
        <f>BD6+10</f>
        <v>44723</v>
      </c>
      <c r="BF6" s="208">
        <f>BE6+10</f>
        <v>44733</v>
      </c>
      <c r="BG6" s="208">
        <f>DATE(YEAR(BD6),MONTH(BD6)+1,1)</f>
        <v>44743</v>
      </c>
      <c r="BH6" s="208">
        <f>BG6+10</f>
        <v>44753</v>
      </c>
      <c r="BI6" s="208">
        <f>BH6+10</f>
        <v>44763</v>
      </c>
      <c r="BJ6" s="208">
        <f>DATE(YEAR(BG6),MONTH(BG6)+1,1)</f>
        <v>44774</v>
      </c>
      <c r="BK6" s="208">
        <f>BJ6+10</f>
        <v>44784</v>
      </c>
      <c r="BL6" s="208">
        <f>BK6+10</f>
        <v>44794</v>
      </c>
      <c r="BM6" s="208">
        <f>DATE(YEAR(BJ6),MONTH(BJ6)+1,1)</f>
        <v>44805</v>
      </c>
      <c r="BN6" s="208">
        <f>BM6+10</f>
        <v>44815</v>
      </c>
      <c r="BO6" s="208">
        <f>BN6+10</f>
        <v>44825</v>
      </c>
      <c r="BP6" s="208">
        <f>DATE(YEAR(BM6),MONTH(BM6)+1,1)</f>
        <v>44835</v>
      </c>
      <c r="BQ6" s="208">
        <f>BP6+10</f>
        <v>44845</v>
      </c>
      <c r="BR6" s="208">
        <f>BQ6+10</f>
        <v>44855</v>
      </c>
      <c r="BS6" s="208">
        <f>DATE(YEAR(BP6),MONTH(BP6)+1,1)</f>
        <v>44866</v>
      </c>
      <c r="BT6" s="208">
        <f>BS6+10</f>
        <v>44876</v>
      </c>
      <c r="BU6" s="208">
        <f>BT6+10</f>
        <v>44886</v>
      </c>
      <c r="BV6" s="183">
        <f>DATE(YEAR(BS6),MONTH(BS6)+1,1)</f>
        <v>44896</v>
      </c>
      <c r="BW6" s="209"/>
      <c r="BX6" s="199"/>
    </row>
    <row r="7" spans="1:87" s="94" customFormat="1" ht="22" customHeight="1">
      <c r="A7" s="358">
        <v>1</v>
      </c>
      <c r="B7" s="360"/>
      <c r="C7" s="362"/>
      <c r="D7" s="364"/>
      <c r="E7" s="366"/>
      <c r="F7" s="368"/>
      <c r="G7" s="370"/>
      <c r="H7" s="372"/>
      <c r="I7" s="372"/>
      <c r="J7" s="372"/>
      <c r="K7" s="210" t="str">
        <f t="shared" ref="K7:BU7" si="20">IF(AND($H7&gt;=K$6,$G7&lt;L$6),"━","")</f>
        <v/>
      </c>
      <c r="L7" s="210" t="str">
        <f t="shared" si="20"/>
        <v/>
      </c>
      <c r="M7" s="211" t="str">
        <f t="shared" si="20"/>
        <v/>
      </c>
      <c r="N7" s="210" t="str">
        <f t="shared" si="20"/>
        <v/>
      </c>
      <c r="O7" s="210" t="str">
        <f t="shared" si="20"/>
        <v/>
      </c>
      <c r="P7" s="210" t="str">
        <f t="shared" si="20"/>
        <v/>
      </c>
      <c r="Q7" s="210" t="str">
        <f t="shared" si="20"/>
        <v/>
      </c>
      <c r="R7" s="210" t="str">
        <f t="shared" si="20"/>
        <v/>
      </c>
      <c r="S7" s="210" t="str">
        <f t="shared" si="20"/>
        <v/>
      </c>
      <c r="T7" s="210" t="str">
        <f t="shared" si="20"/>
        <v/>
      </c>
      <c r="U7" s="210" t="str">
        <f t="shared" si="20"/>
        <v/>
      </c>
      <c r="V7" s="211" t="str">
        <f t="shared" si="20"/>
        <v/>
      </c>
      <c r="W7" s="210" t="str">
        <f t="shared" si="20"/>
        <v/>
      </c>
      <c r="X7" s="210" t="str">
        <f t="shared" si="20"/>
        <v/>
      </c>
      <c r="Y7" s="210" t="str">
        <f t="shared" si="20"/>
        <v/>
      </c>
      <c r="Z7" s="210" t="str">
        <f t="shared" si="20"/>
        <v/>
      </c>
      <c r="AA7" s="210" t="str">
        <f t="shared" si="20"/>
        <v/>
      </c>
      <c r="AB7" s="210" t="str">
        <f t="shared" si="20"/>
        <v/>
      </c>
      <c r="AC7" s="210" t="str">
        <f t="shared" si="20"/>
        <v/>
      </c>
      <c r="AD7" s="210" t="str">
        <f t="shared" si="20"/>
        <v/>
      </c>
      <c r="AE7" s="211" t="str">
        <f t="shared" si="20"/>
        <v/>
      </c>
      <c r="AF7" s="210" t="str">
        <f t="shared" si="20"/>
        <v/>
      </c>
      <c r="AG7" s="210" t="str">
        <f t="shared" si="20"/>
        <v/>
      </c>
      <c r="AH7" s="210" t="str">
        <f t="shared" si="20"/>
        <v/>
      </c>
      <c r="AI7" s="210" t="str">
        <f t="shared" si="20"/>
        <v/>
      </c>
      <c r="AJ7" s="210" t="str">
        <f t="shared" si="20"/>
        <v/>
      </c>
      <c r="AK7" s="210" t="str">
        <f t="shared" si="20"/>
        <v/>
      </c>
      <c r="AL7" s="241" t="str">
        <f t="shared" si="20"/>
        <v/>
      </c>
      <c r="AM7" s="210" t="str">
        <f t="shared" si="20"/>
        <v/>
      </c>
      <c r="AN7" s="210" t="str">
        <f t="shared" si="20"/>
        <v/>
      </c>
      <c r="AO7" s="210" t="str">
        <f t="shared" si="20"/>
        <v/>
      </c>
      <c r="AP7" s="210" t="str">
        <f t="shared" si="20"/>
        <v/>
      </c>
      <c r="AQ7" s="210" t="str">
        <f t="shared" si="20"/>
        <v/>
      </c>
      <c r="AR7" s="210" t="str">
        <f t="shared" si="20"/>
        <v/>
      </c>
      <c r="AS7" s="210" t="str">
        <f t="shared" si="20"/>
        <v/>
      </c>
      <c r="AT7" s="210" t="str">
        <f t="shared" si="20"/>
        <v/>
      </c>
      <c r="AU7" s="210" t="str">
        <f t="shared" si="20"/>
        <v/>
      </c>
      <c r="AV7" s="210" t="str">
        <f t="shared" si="20"/>
        <v/>
      </c>
      <c r="AW7" s="211" t="str">
        <f t="shared" si="20"/>
        <v/>
      </c>
      <c r="AX7" s="210" t="str">
        <f t="shared" si="20"/>
        <v/>
      </c>
      <c r="AY7" s="210" t="str">
        <f t="shared" si="20"/>
        <v/>
      </c>
      <c r="AZ7" s="210" t="str">
        <f t="shared" si="20"/>
        <v/>
      </c>
      <c r="BA7" s="210" t="str">
        <f t="shared" si="20"/>
        <v/>
      </c>
      <c r="BB7" s="210" t="str">
        <f t="shared" si="20"/>
        <v/>
      </c>
      <c r="BC7" s="210" t="str">
        <f t="shared" si="20"/>
        <v/>
      </c>
      <c r="BD7" s="210" t="str">
        <f t="shared" si="20"/>
        <v/>
      </c>
      <c r="BE7" s="210" t="str">
        <f t="shared" si="20"/>
        <v/>
      </c>
      <c r="BF7" s="211" t="str">
        <f t="shared" si="20"/>
        <v/>
      </c>
      <c r="BG7" s="210" t="str">
        <f t="shared" si="20"/>
        <v/>
      </c>
      <c r="BH7" s="210" t="str">
        <f t="shared" si="20"/>
        <v/>
      </c>
      <c r="BI7" s="210" t="str">
        <f t="shared" si="20"/>
        <v/>
      </c>
      <c r="BJ7" s="210" t="str">
        <f t="shared" si="20"/>
        <v/>
      </c>
      <c r="BK7" s="210" t="str">
        <f t="shared" si="20"/>
        <v/>
      </c>
      <c r="BL7" s="210" t="str">
        <f t="shared" si="20"/>
        <v/>
      </c>
      <c r="BM7" s="210" t="str">
        <f t="shared" si="20"/>
        <v/>
      </c>
      <c r="BN7" s="210" t="str">
        <f t="shared" si="20"/>
        <v/>
      </c>
      <c r="BO7" s="211" t="str">
        <f>IF(AND($H7&gt;=BO$6,$G7&lt;BS$6),"━","")</f>
        <v/>
      </c>
      <c r="BP7" s="210" t="str">
        <f t="shared" ref="BP7:BQ7" si="21">IF(AND($H7&gt;=BP$6,$G7&lt;BQ$6),"━","")</f>
        <v/>
      </c>
      <c r="BQ7" s="210" t="str">
        <f t="shared" si="21"/>
        <v/>
      </c>
      <c r="BR7" s="210" t="str">
        <f>IF(AND($H7&gt;=BR$6,$G7&lt;BV$6),"━","")</f>
        <v/>
      </c>
      <c r="BS7" s="210" t="str">
        <f t="shared" si="20"/>
        <v/>
      </c>
      <c r="BT7" s="210" t="str">
        <f t="shared" si="20"/>
        <v/>
      </c>
      <c r="BU7" s="212" t="str">
        <f t="shared" si="20"/>
        <v/>
      </c>
      <c r="BV7" s="213" t="s">
        <v>147</v>
      </c>
      <c r="BW7" s="142"/>
      <c r="BX7" s="214" t="str">
        <f>IF(OR(G7="",H7=""),"",H7-G7+1)</f>
        <v/>
      </c>
    </row>
    <row r="8" spans="1:87" s="94" customFormat="1" ht="22" customHeight="1">
      <c r="A8" s="359"/>
      <c r="B8" s="361"/>
      <c r="C8" s="363"/>
      <c r="D8" s="365"/>
      <c r="E8" s="367"/>
      <c r="F8" s="369"/>
      <c r="G8" s="371"/>
      <c r="H8" s="373"/>
      <c r="I8" s="373"/>
      <c r="J8" s="373"/>
      <c r="K8" s="215" t="str">
        <f t="shared" ref="K8:BU8" si="22">IF(AND($J7&gt;=K$6,$I7&lt;L$6),"━","")</f>
        <v/>
      </c>
      <c r="L8" s="215" t="str">
        <f t="shared" si="22"/>
        <v/>
      </c>
      <c r="M8" s="216" t="str">
        <f t="shared" si="22"/>
        <v/>
      </c>
      <c r="N8" s="215" t="str">
        <f t="shared" si="22"/>
        <v/>
      </c>
      <c r="O8" s="215" t="str">
        <f t="shared" si="22"/>
        <v/>
      </c>
      <c r="P8" s="215" t="str">
        <f t="shared" si="22"/>
        <v/>
      </c>
      <c r="Q8" s="215" t="str">
        <f t="shared" si="22"/>
        <v/>
      </c>
      <c r="R8" s="215" t="str">
        <f t="shared" si="22"/>
        <v/>
      </c>
      <c r="S8" s="215" t="str">
        <f t="shared" si="22"/>
        <v/>
      </c>
      <c r="T8" s="215" t="str">
        <f t="shared" si="22"/>
        <v/>
      </c>
      <c r="U8" s="215" t="str">
        <f t="shared" si="22"/>
        <v/>
      </c>
      <c r="V8" s="216" t="str">
        <f t="shared" si="22"/>
        <v/>
      </c>
      <c r="W8" s="215" t="str">
        <f t="shared" si="22"/>
        <v/>
      </c>
      <c r="X8" s="215" t="str">
        <f t="shared" si="22"/>
        <v/>
      </c>
      <c r="Y8" s="215" t="str">
        <f t="shared" si="22"/>
        <v/>
      </c>
      <c r="Z8" s="215" t="str">
        <f t="shared" si="22"/>
        <v/>
      </c>
      <c r="AA8" s="215" t="str">
        <f t="shared" si="22"/>
        <v/>
      </c>
      <c r="AB8" s="215" t="str">
        <f t="shared" si="22"/>
        <v/>
      </c>
      <c r="AC8" s="215" t="str">
        <f t="shared" si="22"/>
        <v/>
      </c>
      <c r="AD8" s="215" t="str">
        <f t="shared" si="22"/>
        <v/>
      </c>
      <c r="AE8" s="216" t="str">
        <f t="shared" si="22"/>
        <v/>
      </c>
      <c r="AF8" s="215" t="str">
        <f t="shared" si="22"/>
        <v/>
      </c>
      <c r="AG8" s="215" t="str">
        <f t="shared" si="22"/>
        <v/>
      </c>
      <c r="AH8" s="215" t="str">
        <f t="shared" si="22"/>
        <v/>
      </c>
      <c r="AI8" s="215" t="str">
        <f t="shared" si="22"/>
        <v/>
      </c>
      <c r="AJ8" s="215" t="str">
        <f t="shared" si="22"/>
        <v/>
      </c>
      <c r="AK8" s="215" t="str">
        <f t="shared" si="22"/>
        <v/>
      </c>
      <c r="AL8" s="242" t="str">
        <f t="shared" si="22"/>
        <v/>
      </c>
      <c r="AM8" s="215" t="str">
        <f t="shared" si="22"/>
        <v/>
      </c>
      <c r="AN8" s="215" t="str">
        <f t="shared" si="22"/>
        <v/>
      </c>
      <c r="AO8" s="215" t="str">
        <f t="shared" si="22"/>
        <v/>
      </c>
      <c r="AP8" s="215" t="str">
        <f t="shared" si="22"/>
        <v/>
      </c>
      <c r="AQ8" s="215" t="str">
        <f t="shared" si="22"/>
        <v/>
      </c>
      <c r="AR8" s="215" t="str">
        <f t="shared" si="22"/>
        <v/>
      </c>
      <c r="AS8" s="215" t="str">
        <f t="shared" si="22"/>
        <v/>
      </c>
      <c r="AT8" s="215" t="str">
        <f t="shared" si="22"/>
        <v/>
      </c>
      <c r="AU8" s="215" t="str">
        <f t="shared" si="22"/>
        <v/>
      </c>
      <c r="AV8" s="215" t="str">
        <f t="shared" si="22"/>
        <v/>
      </c>
      <c r="AW8" s="216" t="str">
        <f t="shared" si="22"/>
        <v/>
      </c>
      <c r="AX8" s="215" t="str">
        <f t="shared" si="22"/>
        <v/>
      </c>
      <c r="AY8" s="215" t="str">
        <f t="shared" si="22"/>
        <v/>
      </c>
      <c r="AZ8" s="215" t="str">
        <f t="shared" si="22"/>
        <v/>
      </c>
      <c r="BA8" s="215" t="str">
        <f t="shared" si="22"/>
        <v/>
      </c>
      <c r="BB8" s="215" t="str">
        <f t="shared" si="22"/>
        <v/>
      </c>
      <c r="BC8" s="215" t="str">
        <f t="shared" si="22"/>
        <v/>
      </c>
      <c r="BD8" s="215" t="str">
        <f t="shared" si="22"/>
        <v/>
      </c>
      <c r="BE8" s="215" t="str">
        <f t="shared" si="22"/>
        <v/>
      </c>
      <c r="BF8" s="216" t="str">
        <f t="shared" si="22"/>
        <v/>
      </c>
      <c r="BG8" s="215" t="str">
        <f t="shared" si="22"/>
        <v/>
      </c>
      <c r="BH8" s="215" t="str">
        <f t="shared" si="22"/>
        <v/>
      </c>
      <c r="BI8" s="215" t="str">
        <f t="shared" si="22"/>
        <v/>
      </c>
      <c r="BJ8" s="215" t="str">
        <f t="shared" si="22"/>
        <v/>
      </c>
      <c r="BK8" s="215" t="str">
        <f t="shared" si="22"/>
        <v/>
      </c>
      <c r="BL8" s="215" t="str">
        <f t="shared" si="22"/>
        <v/>
      </c>
      <c r="BM8" s="215" t="str">
        <f t="shared" si="22"/>
        <v/>
      </c>
      <c r="BN8" s="215" t="str">
        <f t="shared" si="22"/>
        <v/>
      </c>
      <c r="BO8" s="216" t="str">
        <f>IF(AND($J7&gt;=BO$6,$I7&lt;BS$6),"━","")</f>
        <v/>
      </c>
      <c r="BP8" s="215" t="str">
        <f t="shared" ref="BP8:BQ8" si="23">IF(AND($J7&gt;=BP$6,$I7&lt;BQ$6),"━","")</f>
        <v/>
      </c>
      <c r="BQ8" s="215" t="str">
        <f t="shared" si="23"/>
        <v/>
      </c>
      <c r="BR8" s="215" t="str">
        <f>IF(AND($J7&gt;=BR$6,$I7&lt;BV$6),"━","")</f>
        <v/>
      </c>
      <c r="BS8" s="215" t="str">
        <f t="shared" si="22"/>
        <v/>
      </c>
      <c r="BT8" s="215" t="str">
        <f t="shared" si="22"/>
        <v/>
      </c>
      <c r="BU8" s="217" t="str">
        <f t="shared" si="22"/>
        <v/>
      </c>
      <c r="BV8" s="213" t="s">
        <v>147</v>
      </c>
      <c r="BW8" s="142"/>
      <c r="BX8" s="218" t="str">
        <f>IF(OR(I7="",J7=""),"",J7-I7+1)</f>
        <v/>
      </c>
    </row>
    <row r="9" spans="1:87" s="94" customFormat="1" ht="22" customHeight="1">
      <c r="A9" s="358">
        <v>2</v>
      </c>
      <c r="B9" s="360"/>
      <c r="C9" s="362"/>
      <c r="D9" s="364"/>
      <c r="E9" s="366"/>
      <c r="F9" s="368"/>
      <c r="G9" s="370"/>
      <c r="H9" s="372"/>
      <c r="I9" s="372"/>
      <c r="J9" s="372"/>
      <c r="K9" s="210" t="str">
        <f t="shared" ref="K9:BN9" si="24">IF(AND($H9&gt;=K$6,$G9&lt;L$6),"━","")</f>
        <v/>
      </c>
      <c r="L9" s="210" t="str">
        <f t="shared" si="24"/>
        <v/>
      </c>
      <c r="M9" s="211" t="str">
        <f t="shared" si="24"/>
        <v/>
      </c>
      <c r="N9" s="210" t="str">
        <f t="shared" si="24"/>
        <v/>
      </c>
      <c r="O9" s="210" t="str">
        <f t="shared" si="24"/>
        <v/>
      </c>
      <c r="P9" s="210" t="str">
        <f t="shared" si="24"/>
        <v/>
      </c>
      <c r="Q9" s="210" t="str">
        <f t="shared" si="24"/>
        <v/>
      </c>
      <c r="R9" s="210" t="str">
        <f t="shared" si="24"/>
        <v/>
      </c>
      <c r="S9" s="210" t="str">
        <f t="shared" si="24"/>
        <v/>
      </c>
      <c r="T9" s="210" t="str">
        <f t="shared" si="24"/>
        <v/>
      </c>
      <c r="U9" s="210" t="str">
        <f t="shared" si="24"/>
        <v/>
      </c>
      <c r="V9" s="211" t="str">
        <f t="shared" si="24"/>
        <v/>
      </c>
      <c r="W9" s="210" t="str">
        <f t="shared" si="24"/>
        <v/>
      </c>
      <c r="X9" s="210" t="str">
        <f t="shared" si="24"/>
        <v/>
      </c>
      <c r="Y9" s="210" t="str">
        <f t="shared" si="24"/>
        <v/>
      </c>
      <c r="Z9" s="210" t="str">
        <f t="shared" si="24"/>
        <v/>
      </c>
      <c r="AA9" s="210" t="str">
        <f t="shared" si="24"/>
        <v/>
      </c>
      <c r="AB9" s="210" t="str">
        <f t="shared" si="24"/>
        <v/>
      </c>
      <c r="AC9" s="210" t="str">
        <f t="shared" si="24"/>
        <v/>
      </c>
      <c r="AD9" s="210" t="str">
        <f t="shared" si="24"/>
        <v/>
      </c>
      <c r="AE9" s="211" t="str">
        <f t="shared" si="24"/>
        <v/>
      </c>
      <c r="AF9" s="210" t="str">
        <f t="shared" si="24"/>
        <v/>
      </c>
      <c r="AG9" s="210" t="str">
        <f t="shared" si="24"/>
        <v/>
      </c>
      <c r="AH9" s="210" t="str">
        <f t="shared" si="24"/>
        <v/>
      </c>
      <c r="AI9" s="210" t="str">
        <f t="shared" si="24"/>
        <v/>
      </c>
      <c r="AJ9" s="210" t="str">
        <f t="shared" si="24"/>
        <v/>
      </c>
      <c r="AK9" s="210" t="str">
        <f t="shared" si="24"/>
        <v/>
      </c>
      <c r="AL9" s="241" t="str">
        <f t="shared" si="24"/>
        <v/>
      </c>
      <c r="AM9" s="210" t="str">
        <f t="shared" si="24"/>
        <v/>
      </c>
      <c r="AN9" s="210" t="str">
        <f t="shared" si="24"/>
        <v/>
      </c>
      <c r="AO9" s="210" t="str">
        <f t="shared" si="24"/>
        <v/>
      </c>
      <c r="AP9" s="210" t="str">
        <f t="shared" si="24"/>
        <v/>
      </c>
      <c r="AQ9" s="210" t="str">
        <f t="shared" si="24"/>
        <v/>
      </c>
      <c r="AR9" s="210" t="str">
        <f t="shared" si="24"/>
        <v/>
      </c>
      <c r="AS9" s="210" t="str">
        <f t="shared" si="24"/>
        <v/>
      </c>
      <c r="AT9" s="210" t="str">
        <f t="shared" si="24"/>
        <v/>
      </c>
      <c r="AU9" s="210" t="str">
        <f t="shared" si="24"/>
        <v/>
      </c>
      <c r="AV9" s="210" t="str">
        <f t="shared" si="24"/>
        <v/>
      </c>
      <c r="AW9" s="211" t="str">
        <f t="shared" si="24"/>
        <v/>
      </c>
      <c r="AX9" s="210" t="str">
        <f t="shared" si="24"/>
        <v/>
      </c>
      <c r="AY9" s="210" t="str">
        <f t="shared" si="24"/>
        <v/>
      </c>
      <c r="AZ9" s="210" t="str">
        <f t="shared" si="24"/>
        <v/>
      </c>
      <c r="BA9" s="210" t="str">
        <f t="shared" si="24"/>
        <v/>
      </c>
      <c r="BB9" s="210" t="str">
        <f t="shared" si="24"/>
        <v/>
      </c>
      <c r="BC9" s="210" t="str">
        <f t="shared" si="24"/>
        <v/>
      </c>
      <c r="BD9" s="210" t="str">
        <f t="shared" si="24"/>
        <v/>
      </c>
      <c r="BE9" s="210" t="str">
        <f t="shared" si="24"/>
        <v/>
      </c>
      <c r="BF9" s="211" t="str">
        <f t="shared" si="24"/>
        <v/>
      </c>
      <c r="BG9" s="210" t="str">
        <f t="shared" si="24"/>
        <v/>
      </c>
      <c r="BH9" s="210" t="str">
        <f t="shared" si="24"/>
        <v/>
      </c>
      <c r="BI9" s="210" t="str">
        <f t="shared" si="24"/>
        <v/>
      </c>
      <c r="BJ9" s="210" t="str">
        <f t="shared" si="24"/>
        <v/>
      </c>
      <c r="BK9" s="210" t="str">
        <f t="shared" si="24"/>
        <v/>
      </c>
      <c r="BL9" s="210" t="str">
        <f t="shared" si="24"/>
        <v/>
      </c>
      <c r="BM9" s="210" t="str">
        <f t="shared" si="24"/>
        <v/>
      </c>
      <c r="BN9" s="210" t="str">
        <f t="shared" si="24"/>
        <v/>
      </c>
      <c r="BO9" s="211" t="str">
        <f t="shared" ref="BO9" si="25">IF(AND($H9&gt;=BO$6,$G9&lt;BS$6),"━","")</f>
        <v/>
      </c>
      <c r="BP9" s="210" t="str">
        <f t="shared" ref="BP9:BQ9" si="26">IF(AND($H9&gt;=BP$6,$G9&lt;BQ$6),"━","")</f>
        <v/>
      </c>
      <c r="BQ9" s="210" t="str">
        <f t="shared" si="26"/>
        <v/>
      </c>
      <c r="BR9" s="210" t="str">
        <f t="shared" ref="BR9" si="27">IF(AND($H9&gt;=BR$6,$G9&lt;BV$6),"━","")</f>
        <v/>
      </c>
      <c r="BS9" s="210" t="str">
        <f t="shared" ref="BS9:BU9" si="28">IF(AND($H9&gt;=BS$6,$G9&lt;BT$6),"━","")</f>
        <v/>
      </c>
      <c r="BT9" s="210" t="str">
        <f t="shared" si="28"/>
        <v/>
      </c>
      <c r="BU9" s="212" t="str">
        <f t="shared" si="28"/>
        <v/>
      </c>
      <c r="BV9" s="213" t="s">
        <v>147</v>
      </c>
      <c r="BW9" s="142"/>
      <c r="BX9" s="214" t="str">
        <f>IF(OR(G9="",H9=""),"",H9-G9+1)</f>
        <v/>
      </c>
    </row>
    <row r="10" spans="1:87" s="94" customFormat="1" ht="22" customHeight="1">
      <c r="A10" s="359"/>
      <c r="B10" s="361"/>
      <c r="C10" s="363"/>
      <c r="D10" s="365"/>
      <c r="E10" s="367"/>
      <c r="F10" s="369"/>
      <c r="G10" s="371"/>
      <c r="H10" s="373"/>
      <c r="I10" s="373"/>
      <c r="J10" s="373"/>
      <c r="K10" s="215" t="str">
        <f t="shared" ref="K10:BN10" si="29">IF(AND($J9&gt;=K$6,$I9&lt;L$6),"━","")</f>
        <v/>
      </c>
      <c r="L10" s="215" t="str">
        <f t="shared" si="29"/>
        <v/>
      </c>
      <c r="M10" s="216" t="str">
        <f t="shared" si="29"/>
        <v/>
      </c>
      <c r="N10" s="215" t="str">
        <f t="shared" si="29"/>
        <v/>
      </c>
      <c r="O10" s="215" t="str">
        <f t="shared" si="29"/>
        <v/>
      </c>
      <c r="P10" s="215" t="str">
        <f t="shared" si="29"/>
        <v/>
      </c>
      <c r="Q10" s="215" t="str">
        <f t="shared" si="29"/>
        <v/>
      </c>
      <c r="R10" s="215" t="str">
        <f t="shared" si="29"/>
        <v/>
      </c>
      <c r="S10" s="215" t="str">
        <f t="shared" si="29"/>
        <v/>
      </c>
      <c r="T10" s="215" t="str">
        <f t="shared" si="29"/>
        <v/>
      </c>
      <c r="U10" s="215" t="str">
        <f t="shared" si="29"/>
        <v/>
      </c>
      <c r="V10" s="216" t="str">
        <f t="shared" si="29"/>
        <v/>
      </c>
      <c r="W10" s="215" t="str">
        <f t="shared" si="29"/>
        <v/>
      </c>
      <c r="X10" s="215" t="str">
        <f t="shared" si="29"/>
        <v/>
      </c>
      <c r="Y10" s="215" t="str">
        <f t="shared" si="29"/>
        <v/>
      </c>
      <c r="Z10" s="215" t="str">
        <f t="shared" si="29"/>
        <v/>
      </c>
      <c r="AA10" s="215" t="str">
        <f t="shared" si="29"/>
        <v/>
      </c>
      <c r="AB10" s="215" t="str">
        <f t="shared" si="29"/>
        <v/>
      </c>
      <c r="AC10" s="215" t="str">
        <f t="shared" si="29"/>
        <v/>
      </c>
      <c r="AD10" s="215" t="str">
        <f t="shared" si="29"/>
        <v/>
      </c>
      <c r="AE10" s="216" t="str">
        <f t="shared" si="29"/>
        <v/>
      </c>
      <c r="AF10" s="215" t="str">
        <f t="shared" si="29"/>
        <v/>
      </c>
      <c r="AG10" s="215" t="str">
        <f t="shared" si="29"/>
        <v/>
      </c>
      <c r="AH10" s="215" t="str">
        <f t="shared" si="29"/>
        <v/>
      </c>
      <c r="AI10" s="215" t="str">
        <f t="shared" si="29"/>
        <v/>
      </c>
      <c r="AJ10" s="215" t="str">
        <f t="shared" si="29"/>
        <v/>
      </c>
      <c r="AK10" s="215" t="str">
        <f t="shared" si="29"/>
        <v/>
      </c>
      <c r="AL10" s="242" t="str">
        <f t="shared" si="29"/>
        <v/>
      </c>
      <c r="AM10" s="215" t="str">
        <f t="shared" si="29"/>
        <v/>
      </c>
      <c r="AN10" s="215" t="str">
        <f t="shared" si="29"/>
        <v/>
      </c>
      <c r="AO10" s="215" t="str">
        <f t="shared" si="29"/>
        <v/>
      </c>
      <c r="AP10" s="215" t="str">
        <f t="shared" si="29"/>
        <v/>
      </c>
      <c r="AQ10" s="215" t="str">
        <f t="shared" si="29"/>
        <v/>
      </c>
      <c r="AR10" s="215" t="str">
        <f t="shared" si="29"/>
        <v/>
      </c>
      <c r="AS10" s="215" t="str">
        <f t="shared" si="29"/>
        <v/>
      </c>
      <c r="AT10" s="215" t="str">
        <f t="shared" si="29"/>
        <v/>
      </c>
      <c r="AU10" s="215" t="str">
        <f t="shared" si="29"/>
        <v/>
      </c>
      <c r="AV10" s="215" t="str">
        <f t="shared" si="29"/>
        <v/>
      </c>
      <c r="AW10" s="216" t="str">
        <f t="shared" si="29"/>
        <v/>
      </c>
      <c r="AX10" s="215" t="str">
        <f t="shared" si="29"/>
        <v/>
      </c>
      <c r="AY10" s="215" t="str">
        <f t="shared" si="29"/>
        <v/>
      </c>
      <c r="AZ10" s="215" t="str">
        <f t="shared" si="29"/>
        <v/>
      </c>
      <c r="BA10" s="215" t="str">
        <f t="shared" si="29"/>
        <v/>
      </c>
      <c r="BB10" s="215" t="str">
        <f t="shared" si="29"/>
        <v/>
      </c>
      <c r="BC10" s="215" t="str">
        <f t="shared" si="29"/>
        <v/>
      </c>
      <c r="BD10" s="215" t="str">
        <f t="shared" si="29"/>
        <v/>
      </c>
      <c r="BE10" s="215" t="str">
        <f t="shared" si="29"/>
        <v/>
      </c>
      <c r="BF10" s="216" t="str">
        <f t="shared" si="29"/>
        <v/>
      </c>
      <c r="BG10" s="215" t="str">
        <f t="shared" si="29"/>
        <v/>
      </c>
      <c r="BH10" s="215" t="str">
        <f t="shared" si="29"/>
        <v/>
      </c>
      <c r="BI10" s="215" t="str">
        <f t="shared" si="29"/>
        <v/>
      </c>
      <c r="BJ10" s="215" t="str">
        <f t="shared" si="29"/>
        <v/>
      </c>
      <c r="BK10" s="215" t="str">
        <f t="shared" si="29"/>
        <v/>
      </c>
      <c r="BL10" s="215" t="str">
        <f t="shared" si="29"/>
        <v/>
      </c>
      <c r="BM10" s="215" t="str">
        <f t="shared" si="29"/>
        <v/>
      </c>
      <c r="BN10" s="215" t="str">
        <f t="shared" si="29"/>
        <v/>
      </c>
      <c r="BO10" s="216" t="str">
        <f t="shared" ref="BO10" si="30">IF(AND($J9&gt;=BO$6,$I9&lt;BS$6),"━","")</f>
        <v/>
      </c>
      <c r="BP10" s="215" t="str">
        <f t="shared" ref="BP10:BQ10" si="31">IF(AND($J9&gt;=BP$6,$I9&lt;BQ$6),"━","")</f>
        <v/>
      </c>
      <c r="BQ10" s="215" t="str">
        <f t="shared" si="31"/>
        <v/>
      </c>
      <c r="BR10" s="215" t="str">
        <f t="shared" ref="BR10" si="32">IF(AND($J9&gt;=BR$6,$I9&lt;BV$6),"━","")</f>
        <v/>
      </c>
      <c r="BS10" s="215" t="str">
        <f t="shared" ref="BS10:BU10" si="33">IF(AND($J9&gt;=BS$6,$I9&lt;BT$6),"━","")</f>
        <v/>
      </c>
      <c r="BT10" s="215" t="str">
        <f t="shared" si="33"/>
        <v/>
      </c>
      <c r="BU10" s="217" t="str">
        <f t="shared" si="33"/>
        <v/>
      </c>
      <c r="BV10" s="213" t="s">
        <v>147</v>
      </c>
      <c r="BW10" s="142"/>
      <c r="BX10" s="218" t="str">
        <f>IF(OR(I9="",J9=""),"",J9-I9+1)</f>
        <v/>
      </c>
    </row>
    <row r="11" spans="1:87" s="94" customFormat="1" ht="22" customHeight="1">
      <c r="A11" s="358">
        <v>3</v>
      </c>
      <c r="B11" s="360"/>
      <c r="C11" s="362"/>
      <c r="D11" s="364"/>
      <c r="E11" s="366"/>
      <c r="F11" s="368"/>
      <c r="G11" s="370"/>
      <c r="H11" s="372"/>
      <c r="I11" s="372"/>
      <c r="J11" s="372"/>
      <c r="K11" s="210" t="str">
        <f t="shared" ref="K11:BN11" si="34">IF(AND($H11&gt;=K$6,$G11&lt;L$6),"━","")</f>
        <v/>
      </c>
      <c r="L11" s="210" t="str">
        <f t="shared" si="34"/>
        <v/>
      </c>
      <c r="M11" s="211" t="str">
        <f t="shared" si="34"/>
        <v/>
      </c>
      <c r="N11" s="210" t="str">
        <f t="shared" si="34"/>
        <v/>
      </c>
      <c r="O11" s="210" t="str">
        <f t="shared" si="34"/>
        <v/>
      </c>
      <c r="P11" s="210" t="str">
        <f t="shared" si="34"/>
        <v/>
      </c>
      <c r="Q11" s="210" t="str">
        <f t="shared" si="34"/>
        <v/>
      </c>
      <c r="R11" s="210" t="str">
        <f t="shared" si="34"/>
        <v/>
      </c>
      <c r="S11" s="210" t="str">
        <f t="shared" si="34"/>
        <v/>
      </c>
      <c r="T11" s="210" t="str">
        <f t="shared" si="34"/>
        <v/>
      </c>
      <c r="U11" s="210" t="str">
        <f t="shared" si="34"/>
        <v/>
      </c>
      <c r="V11" s="211" t="str">
        <f t="shared" si="34"/>
        <v/>
      </c>
      <c r="W11" s="210" t="str">
        <f t="shared" si="34"/>
        <v/>
      </c>
      <c r="X11" s="210" t="str">
        <f t="shared" si="34"/>
        <v/>
      </c>
      <c r="Y11" s="210" t="str">
        <f t="shared" si="34"/>
        <v/>
      </c>
      <c r="Z11" s="210" t="str">
        <f t="shared" si="34"/>
        <v/>
      </c>
      <c r="AA11" s="210" t="str">
        <f t="shared" si="34"/>
        <v/>
      </c>
      <c r="AB11" s="210" t="str">
        <f t="shared" si="34"/>
        <v/>
      </c>
      <c r="AC11" s="210" t="str">
        <f t="shared" si="34"/>
        <v/>
      </c>
      <c r="AD11" s="210" t="str">
        <f t="shared" si="34"/>
        <v/>
      </c>
      <c r="AE11" s="211" t="str">
        <f t="shared" si="34"/>
        <v/>
      </c>
      <c r="AF11" s="210" t="str">
        <f t="shared" si="34"/>
        <v/>
      </c>
      <c r="AG11" s="210" t="str">
        <f t="shared" si="34"/>
        <v/>
      </c>
      <c r="AH11" s="210" t="str">
        <f t="shared" si="34"/>
        <v/>
      </c>
      <c r="AI11" s="210" t="str">
        <f t="shared" si="34"/>
        <v/>
      </c>
      <c r="AJ11" s="210" t="str">
        <f t="shared" si="34"/>
        <v/>
      </c>
      <c r="AK11" s="210" t="str">
        <f t="shared" si="34"/>
        <v/>
      </c>
      <c r="AL11" s="241" t="str">
        <f t="shared" si="34"/>
        <v/>
      </c>
      <c r="AM11" s="210" t="str">
        <f t="shared" si="34"/>
        <v/>
      </c>
      <c r="AN11" s="210" t="str">
        <f t="shared" si="34"/>
        <v/>
      </c>
      <c r="AO11" s="210" t="str">
        <f t="shared" si="34"/>
        <v/>
      </c>
      <c r="AP11" s="210" t="str">
        <f t="shared" si="34"/>
        <v/>
      </c>
      <c r="AQ11" s="210" t="str">
        <f t="shared" si="34"/>
        <v/>
      </c>
      <c r="AR11" s="210" t="str">
        <f t="shared" si="34"/>
        <v/>
      </c>
      <c r="AS11" s="210" t="str">
        <f t="shared" si="34"/>
        <v/>
      </c>
      <c r="AT11" s="210" t="str">
        <f t="shared" si="34"/>
        <v/>
      </c>
      <c r="AU11" s="210" t="str">
        <f t="shared" si="34"/>
        <v/>
      </c>
      <c r="AV11" s="210" t="str">
        <f t="shared" si="34"/>
        <v/>
      </c>
      <c r="AW11" s="211" t="str">
        <f t="shared" si="34"/>
        <v/>
      </c>
      <c r="AX11" s="210" t="str">
        <f t="shared" si="34"/>
        <v/>
      </c>
      <c r="AY11" s="210" t="str">
        <f t="shared" si="34"/>
        <v/>
      </c>
      <c r="AZ11" s="210" t="str">
        <f t="shared" si="34"/>
        <v/>
      </c>
      <c r="BA11" s="210" t="str">
        <f t="shared" si="34"/>
        <v/>
      </c>
      <c r="BB11" s="210" t="str">
        <f t="shared" si="34"/>
        <v/>
      </c>
      <c r="BC11" s="210" t="str">
        <f t="shared" si="34"/>
        <v/>
      </c>
      <c r="BD11" s="210" t="str">
        <f t="shared" si="34"/>
        <v/>
      </c>
      <c r="BE11" s="210" t="str">
        <f t="shared" si="34"/>
        <v/>
      </c>
      <c r="BF11" s="211" t="str">
        <f t="shared" si="34"/>
        <v/>
      </c>
      <c r="BG11" s="210" t="str">
        <f t="shared" si="34"/>
        <v/>
      </c>
      <c r="BH11" s="210" t="str">
        <f t="shared" si="34"/>
        <v/>
      </c>
      <c r="BI11" s="210" t="str">
        <f t="shared" si="34"/>
        <v/>
      </c>
      <c r="BJ11" s="210" t="str">
        <f t="shared" si="34"/>
        <v/>
      </c>
      <c r="BK11" s="210" t="str">
        <f t="shared" si="34"/>
        <v/>
      </c>
      <c r="BL11" s="210" t="str">
        <f t="shared" si="34"/>
        <v/>
      </c>
      <c r="BM11" s="210" t="str">
        <f t="shared" si="34"/>
        <v/>
      </c>
      <c r="BN11" s="210" t="str">
        <f t="shared" si="34"/>
        <v/>
      </c>
      <c r="BO11" s="211" t="str">
        <f t="shared" ref="BO11" si="35">IF(AND($H11&gt;=BO$6,$G11&lt;BS$6),"━","")</f>
        <v/>
      </c>
      <c r="BP11" s="210" t="str">
        <f t="shared" ref="BP11:BQ11" si="36">IF(AND($H11&gt;=BP$6,$G11&lt;BQ$6),"━","")</f>
        <v/>
      </c>
      <c r="BQ11" s="210" t="str">
        <f t="shared" si="36"/>
        <v/>
      </c>
      <c r="BR11" s="210" t="str">
        <f t="shared" ref="BR11" si="37">IF(AND($H11&gt;=BR$6,$G11&lt;BV$6),"━","")</f>
        <v/>
      </c>
      <c r="BS11" s="210" t="str">
        <f t="shared" ref="BS11:BT11" si="38">IF(AND($H11&gt;=BS$6,$G11&lt;BT$6),"━","")</f>
        <v/>
      </c>
      <c r="BT11" s="210" t="str">
        <f t="shared" si="38"/>
        <v/>
      </c>
      <c r="BU11" s="212" t="str">
        <f t="shared" ref="BU11:BU33" si="39">IF(AND($H11&gt;=BU$6,$G11&lt;BV$6-1),"━","")</f>
        <v/>
      </c>
      <c r="BV11" s="213" t="s">
        <v>147</v>
      </c>
      <c r="BW11" s="142"/>
      <c r="BX11" s="214" t="str">
        <f>IF(OR(G11="",H11=""),"",H11-G11+1)</f>
        <v/>
      </c>
    </row>
    <row r="12" spans="1:87" s="94" customFormat="1" ht="22" customHeight="1">
      <c r="A12" s="359"/>
      <c r="B12" s="361"/>
      <c r="C12" s="363"/>
      <c r="D12" s="365"/>
      <c r="E12" s="367"/>
      <c r="F12" s="369"/>
      <c r="G12" s="371"/>
      <c r="H12" s="373"/>
      <c r="I12" s="373"/>
      <c r="J12" s="373"/>
      <c r="K12" s="215" t="str">
        <f t="shared" ref="K12:BN12" si="40">IF(AND($J11&gt;=K$6,$I11&lt;L$6),"━","")</f>
        <v/>
      </c>
      <c r="L12" s="215" t="str">
        <f t="shared" si="40"/>
        <v/>
      </c>
      <c r="M12" s="216" t="str">
        <f t="shared" si="40"/>
        <v/>
      </c>
      <c r="N12" s="215" t="str">
        <f t="shared" si="40"/>
        <v/>
      </c>
      <c r="O12" s="215" t="str">
        <f t="shared" si="40"/>
        <v/>
      </c>
      <c r="P12" s="215" t="str">
        <f t="shared" si="40"/>
        <v/>
      </c>
      <c r="Q12" s="215" t="str">
        <f t="shared" si="40"/>
        <v/>
      </c>
      <c r="R12" s="215" t="str">
        <f t="shared" si="40"/>
        <v/>
      </c>
      <c r="S12" s="215" t="str">
        <f t="shared" si="40"/>
        <v/>
      </c>
      <c r="T12" s="215" t="str">
        <f t="shared" si="40"/>
        <v/>
      </c>
      <c r="U12" s="215" t="str">
        <f t="shared" si="40"/>
        <v/>
      </c>
      <c r="V12" s="216" t="str">
        <f t="shared" si="40"/>
        <v/>
      </c>
      <c r="W12" s="215" t="str">
        <f t="shared" si="40"/>
        <v/>
      </c>
      <c r="X12" s="215" t="str">
        <f t="shared" si="40"/>
        <v/>
      </c>
      <c r="Y12" s="215" t="str">
        <f t="shared" si="40"/>
        <v/>
      </c>
      <c r="Z12" s="215" t="str">
        <f t="shared" si="40"/>
        <v/>
      </c>
      <c r="AA12" s="215" t="str">
        <f t="shared" si="40"/>
        <v/>
      </c>
      <c r="AB12" s="215" t="str">
        <f t="shared" si="40"/>
        <v/>
      </c>
      <c r="AC12" s="215" t="str">
        <f t="shared" si="40"/>
        <v/>
      </c>
      <c r="AD12" s="215" t="str">
        <f t="shared" si="40"/>
        <v/>
      </c>
      <c r="AE12" s="216" t="str">
        <f t="shared" si="40"/>
        <v/>
      </c>
      <c r="AF12" s="215" t="str">
        <f t="shared" si="40"/>
        <v/>
      </c>
      <c r="AG12" s="215" t="str">
        <f t="shared" si="40"/>
        <v/>
      </c>
      <c r="AH12" s="215" t="str">
        <f t="shared" si="40"/>
        <v/>
      </c>
      <c r="AI12" s="215" t="str">
        <f t="shared" si="40"/>
        <v/>
      </c>
      <c r="AJ12" s="215" t="str">
        <f t="shared" si="40"/>
        <v/>
      </c>
      <c r="AK12" s="215" t="str">
        <f t="shared" si="40"/>
        <v/>
      </c>
      <c r="AL12" s="242" t="str">
        <f t="shared" si="40"/>
        <v/>
      </c>
      <c r="AM12" s="215" t="str">
        <f t="shared" si="40"/>
        <v/>
      </c>
      <c r="AN12" s="215" t="str">
        <f t="shared" si="40"/>
        <v/>
      </c>
      <c r="AO12" s="215" t="str">
        <f t="shared" si="40"/>
        <v/>
      </c>
      <c r="AP12" s="215" t="str">
        <f t="shared" si="40"/>
        <v/>
      </c>
      <c r="AQ12" s="215" t="str">
        <f t="shared" si="40"/>
        <v/>
      </c>
      <c r="AR12" s="215" t="str">
        <f t="shared" si="40"/>
        <v/>
      </c>
      <c r="AS12" s="215" t="str">
        <f t="shared" si="40"/>
        <v/>
      </c>
      <c r="AT12" s="215" t="str">
        <f t="shared" si="40"/>
        <v/>
      </c>
      <c r="AU12" s="215" t="str">
        <f t="shared" si="40"/>
        <v/>
      </c>
      <c r="AV12" s="215" t="str">
        <f t="shared" si="40"/>
        <v/>
      </c>
      <c r="AW12" s="216" t="str">
        <f t="shared" si="40"/>
        <v/>
      </c>
      <c r="AX12" s="215" t="str">
        <f t="shared" si="40"/>
        <v/>
      </c>
      <c r="AY12" s="215" t="str">
        <f t="shared" si="40"/>
        <v/>
      </c>
      <c r="AZ12" s="215" t="str">
        <f t="shared" si="40"/>
        <v/>
      </c>
      <c r="BA12" s="215" t="str">
        <f t="shared" si="40"/>
        <v/>
      </c>
      <c r="BB12" s="215" t="str">
        <f t="shared" si="40"/>
        <v/>
      </c>
      <c r="BC12" s="215" t="str">
        <f t="shared" si="40"/>
        <v/>
      </c>
      <c r="BD12" s="215" t="str">
        <f t="shared" si="40"/>
        <v/>
      </c>
      <c r="BE12" s="215" t="str">
        <f t="shared" si="40"/>
        <v/>
      </c>
      <c r="BF12" s="216" t="str">
        <f t="shared" si="40"/>
        <v/>
      </c>
      <c r="BG12" s="215" t="str">
        <f t="shared" si="40"/>
        <v/>
      </c>
      <c r="BH12" s="215" t="str">
        <f t="shared" si="40"/>
        <v/>
      </c>
      <c r="BI12" s="215" t="str">
        <f t="shared" si="40"/>
        <v/>
      </c>
      <c r="BJ12" s="215" t="str">
        <f t="shared" si="40"/>
        <v/>
      </c>
      <c r="BK12" s="215" t="str">
        <f t="shared" si="40"/>
        <v/>
      </c>
      <c r="BL12" s="215" t="str">
        <f t="shared" si="40"/>
        <v/>
      </c>
      <c r="BM12" s="215" t="str">
        <f t="shared" si="40"/>
        <v/>
      </c>
      <c r="BN12" s="215" t="str">
        <f t="shared" si="40"/>
        <v/>
      </c>
      <c r="BO12" s="216" t="str">
        <f t="shared" ref="BO12" si="41">IF(AND($J11&gt;=BO$6,$I11&lt;BS$6),"━","")</f>
        <v/>
      </c>
      <c r="BP12" s="215" t="str">
        <f t="shared" ref="BP12:BQ12" si="42">IF(AND($J11&gt;=BP$6,$I11&lt;BQ$6),"━","")</f>
        <v/>
      </c>
      <c r="BQ12" s="215" t="str">
        <f t="shared" si="42"/>
        <v/>
      </c>
      <c r="BR12" s="215" t="str">
        <f t="shared" ref="BR12" si="43">IF(AND($J11&gt;=BR$6,$I11&lt;BV$6),"━","")</f>
        <v/>
      </c>
      <c r="BS12" s="215" t="str">
        <f t="shared" ref="BS12:BT12" si="44">IF(AND($J11&gt;=BS$6,$I11&lt;BT$6),"━","")</f>
        <v/>
      </c>
      <c r="BT12" s="215" t="str">
        <f t="shared" si="44"/>
        <v/>
      </c>
      <c r="BU12" s="217" t="str">
        <f t="shared" ref="BU12:BU34" si="45">IF(AND($J11&gt;=BU$6,$I11&lt;BV$6-1),"━","")</f>
        <v/>
      </c>
      <c r="BV12" s="213" t="s">
        <v>147</v>
      </c>
      <c r="BW12" s="142"/>
      <c r="BX12" s="218" t="str">
        <f>IF(OR(I11="",J11=""),"",J11-I11+1)</f>
        <v/>
      </c>
    </row>
    <row r="13" spans="1:87" s="94" customFormat="1" ht="22" customHeight="1">
      <c r="A13" s="358">
        <v>4</v>
      </c>
      <c r="B13" s="360"/>
      <c r="C13" s="362"/>
      <c r="D13" s="364"/>
      <c r="E13" s="366"/>
      <c r="F13" s="368"/>
      <c r="G13" s="370"/>
      <c r="H13" s="372"/>
      <c r="I13" s="372"/>
      <c r="J13" s="372"/>
      <c r="K13" s="210" t="str">
        <f t="shared" ref="K13:BN13" si="46">IF(AND($H13&gt;=K$6,$G13&lt;L$6),"━","")</f>
        <v/>
      </c>
      <c r="L13" s="210" t="str">
        <f t="shared" si="46"/>
        <v/>
      </c>
      <c r="M13" s="211" t="str">
        <f t="shared" si="46"/>
        <v/>
      </c>
      <c r="N13" s="210" t="str">
        <f t="shared" si="46"/>
        <v/>
      </c>
      <c r="O13" s="210" t="str">
        <f t="shared" si="46"/>
        <v/>
      </c>
      <c r="P13" s="210" t="str">
        <f t="shared" si="46"/>
        <v/>
      </c>
      <c r="Q13" s="210" t="str">
        <f t="shared" si="46"/>
        <v/>
      </c>
      <c r="R13" s="210" t="str">
        <f t="shared" si="46"/>
        <v/>
      </c>
      <c r="S13" s="210" t="str">
        <f t="shared" si="46"/>
        <v/>
      </c>
      <c r="T13" s="210" t="str">
        <f t="shared" si="46"/>
        <v/>
      </c>
      <c r="U13" s="210" t="str">
        <f t="shared" si="46"/>
        <v/>
      </c>
      <c r="V13" s="211" t="str">
        <f t="shared" si="46"/>
        <v/>
      </c>
      <c r="W13" s="210" t="str">
        <f t="shared" si="46"/>
        <v/>
      </c>
      <c r="X13" s="210" t="str">
        <f t="shared" si="46"/>
        <v/>
      </c>
      <c r="Y13" s="210" t="str">
        <f t="shared" si="46"/>
        <v/>
      </c>
      <c r="Z13" s="210" t="str">
        <f t="shared" si="46"/>
        <v/>
      </c>
      <c r="AA13" s="210" t="str">
        <f t="shared" si="46"/>
        <v/>
      </c>
      <c r="AB13" s="210" t="str">
        <f t="shared" si="46"/>
        <v/>
      </c>
      <c r="AC13" s="210" t="str">
        <f t="shared" si="46"/>
        <v/>
      </c>
      <c r="AD13" s="210" t="str">
        <f t="shared" si="46"/>
        <v/>
      </c>
      <c r="AE13" s="211" t="str">
        <f t="shared" si="46"/>
        <v/>
      </c>
      <c r="AF13" s="210" t="str">
        <f t="shared" si="46"/>
        <v/>
      </c>
      <c r="AG13" s="210" t="str">
        <f t="shared" si="46"/>
        <v/>
      </c>
      <c r="AH13" s="210" t="str">
        <f t="shared" si="46"/>
        <v/>
      </c>
      <c r="AI13" s="210" t="str">
        <f t="shared" si="46"/>
        <v/>
      </c>
      <c r="AJ13" s="210" t="str">
        <f t="shared" si="46"/>
        <v/>
      </c>
      <c r="AK13" s="210" t="str">
        <f t="shared" si="46"/>
        <v/>
      </c>
      <c r="AL13" s="241" t="str">
        <f t="shared" si="46"/>
        <v/>
      </c>
      <c r="AM13" s="210" t="str">
        <f t="shared" si="46"/>
        <v/>
      </c>
      <c r="AN13" s="210" t="str">
        <f t="shared" si="46"/>
        <v/>
      </c>
      <c r="AO13" s="210" t="str">
        <f t="shared" si="46"/>
        <v/>
      </c>
      <c r="AP13" s="210" t="str">
        <f t="shared" si="46"/>
        <v/>
      </c>
      <c r="AQ13" s="210" t="str">
        <f t="shared" si="46"/>
        <v/>
      </c>
      <c r="AR13" s="210" t="str">
        <f t="shared" si="46"/>
        <v/>
      </c>
      <c r="AS13" s="210" t="str">
        <f t="shared" si="46"/>
        <v/>
      </c>
      <c r="AT13" s="210" t="str">
        <f t="shared" si="46"/>
        <v/>
      </c>
      <c r="AU13" s="210" t="str">
        <f t="shared" si="46"/>
        <v/>
      </c>
      <c r="AV13" s="210" t="str">
        <f t="shared" si="46"/>
        <v/>
      </c>
      <c r="AW13" s="211" t="str">
        <f t="shared" si="46"/>
        <v/>
      </c>
      <c r="AX13" s="210" t="str">
        <f t="shared" si="46"/>
        <v/>
      </c>
      <c r="AY13" s="210" t="str">
        <f t="shared" si="46"/>
        <v/>
      </c>
      <c r="AZ13" s="210" t="str">
        <f t="shared" si="46"/>
        <v/>
      </c>
      <c r="BA13" s="210" t="str">
        <f t="shared" si="46"/>
        <v/>
      </c>
      <c r="BB13" s="210" t="str">
        <f t="shared" si="46"/>
        <v/>
      </c>
      <c r="BC13" s="210" t="str">
        <f t="shared" si="46"/>
        <v/>
      </c>
      <c r="BD13" s="210" t="str">
        <f t="shared" si="46"/>
        <v/>
      </c>
      <c r="BE13" s="210" t="str">
        <f t="shared" si="46"/>
        <v/>
      </c>
      <c r="BF13" s="211" t="str">
        <f t="shared" si="46"/>
        <v/>
      </c>
      <c r="BG13" s="210" t="str">
        <f t="shared" si="46"/>
        <v/>
      </c>
      <c r="BH13" s="210" t="str">
        <f t="shared" si="46"/>
        <v/>
      </c>
      <c r="BI13" s="210" t="str">
        <f t="shared" si="46"/>
        <v/>
      </c>
      <c r="BJ13" s="210" t="str">
        <f t="shared" si="46"/>
        <v/>
      </c>
      <c r="BK13" s="210" t="str">
        <f t="shared" si="46"/>
        <v/>
      </c>
      <c r="BL13" s="210" t="str">
        <f t="shared" si="46"/>
        <v/>
      </c>
      <c r="BM13" s="210" t="str">
        <f t="shared" si="46"/>
        <v/>
      </c>
      <c r="BN13" s="210" t="str">
        <f t="shared" si="46"/>
        <v/>
      </c>
      <c r="BO13" s="211" t="str">
        <f t="shared" ref="BO13" si="47">IF(AND($H13&gt;=BO$6,$G13&lt;BS$6),"━","")</f>
        <v/>
      </c>
      <c r="BP13" s="210" t="str">
        <f t="shared" ref="BP13:BQ13" si="48">IF(AND($H13&gt;=BP$6,$G13&lt;BQ$6),"━","")</f>
        <v/>
      </c>
      <c r="BQ13" s="210" t="str">
        <f t="shared" si="48"/>
        <v/>
      </c>
      <c r="BR13" s="210" t="str">
        <f t="shared" ref="BR13" si="49">IF(AND($H13&gt;=BR$6,$G13&lt;BV$6),"━","")</f>
        <v/>
      </c>
      <c r="BS13" s="210" t="str">
        <f t="shared" ref="BS13:BT13" si="50">IF(AND($H13&gt;=BS$6,$G13&lt;BT$6),"━","")</f>
        <v/>
      </c>
      <c r="BT13" s="210" t="str">
        <f t="shared" si="50"/>
        <v/>
      </c>
      <c r="BU13" s="212" t="str">
        <f t="shared" si="39"/>
        <v/>
      </c>
      <c r="BV13" s="213" t="s">
        <v>147</v>
      </c>
      <c r="BW13" s="142"/>
      <c r="BX13" s="214" t="str">
        <f>IF(OR(G13="",H13=""),"",H13-G13+1)</f>
        <v/>
      </c>
    </row>
    <row r="14" spans="1:87" s="94" customFormat="1" ht="22" customHeight="1">
      <c r="A14" s="359"/>
      <c r="B14" s="361"/>
      <c r="C14" s="363"/>
      <c r="D14" s="365"/>
      <c r="E14" s="367"/>
      <c r="F14" s="369"/>
      <c r="G14" s="371"/>
      <c r="H14" s="373"/>
      <c r="I14" s="373"/>
      <c r="J14" s="373"/>
      <c r="K14" s="215" t="str">
        <f t="shared" ref="K14:BN14" si="51">IF(AND($J13&gt;=K$6,$I13&lt;L$6),"━","")</f>
        <v/>
      </c>
      <c r="L14" s="215" t="str">
        <f t="shared" si="51"/>
        <v/>
      </c>
      <c r="M14" s="216" t="str">
        <f t="shared" si="51"/>
        <v/>
      </c>
      <c r="N14" s="215" t="str">
        <f t="shared" si="51"/>
        <v/>
      </c>
      <c r="O14" s="215" t="str">
        <f t="shared" si="51"/>
        <v/>
      </c>
      <c r="P14" s="215" t="str">
        <f t="shared" si="51"/>
        <v/>
      </c>
      <c r="Q14" s="215" t="str">
        <f t="shared" si="51"/>
        <v/>
      </c>
      <c r="R14" s="215" t="str">
        <f t="shared" si="51"/>
        <v/>
      </c>
      <c r="S14" s="215" t="str">
        <f t="shared" si="51"/>
        <v/>
      </c>
      <c r="T14" s="215" t="str">
        <f t="shared" si="51"/>
        <v/>
      </c>
      <c r="U14" s="215" t="str">
        <f t="shared" si="51"/>
        <v/>
      </c>
      <c r="V14" s="216" t="str">
        <f t="shared" si="51"/>
        <v/>
      </c>
      <c r="W14" s="215" t="str">
        <f t="shared" si="51"/>
        <v/>
      </c>
      <c r="X14" s="215" t="str">
        <f t="shared" si="51"/>
        <v/>
      </c>
      <c r="Y14" s="215" t="str">
        <f t="shared" si="51"/>
        <v/>
      </c>
      <c r="Z14" s="215" t="str">
        <f t="shared" si="51"/>
        <v/>
      </c>
      <c r="AA14" s="215" t="str">
        <f t="shared" si="51"/>
        <v/>
      </c>
      <c r="AB14" s="215" t="str">
        <f t="shared" si="51"/>
        <v/>
      </c>
      <c r="AC14" s="215" t="str">
        <f t="shared" si="51"/>
        <v/>
      </c>
      <c r="AD14" s="215" t="str">
        <f t="shared" si="51"/>
        <v/>
      </c>
      <c r="AE14" s="216" t="str">
        <f t="shared" si="51"/>
        <v/>
      </c>
      <c r="AF14" s="215" t="str">
        <f t="shared" si="51"/>
        <v/>
      </c>
      <c r="AG14" s="215" t="str">
        <f t="shared" si="51"/>
        <v/>
      </c>
      <c r="AH14" s="215" t="str">
        <f t="shared" si="51"/>
        <v/>
      </c>
      <c r="AI14" s="215" t="str">
        <f t="shared" si="51"/>
        <v/>
      </c>
      <c r="AJ14" s="215" t="str">
        <f t="shared" si="51"/>
        <v/>
      </c>
      <c r="AK14" s="215" t="str">
        <f t="shared" si="51"/>
        <v/>
      </c>
      <c r="AL14" s="242" t="str">
        <f t="shared" si="51"/>
        <v/>
      </c>
      <c r="AM14" s="215" t="str">
        <f t="shared" si="51"/>
        <v/>
      </c>
      <c r="AN14" s="215" t="str">
        <f t="shared" si="51"/>
        <v/>
      </c>
      <c r="AO14" s="215" t="str">
        <f t="shared" si="51"/>
        <v/>
      </c>
      <c r="AP14" s="215" t="str">
        <f t="shared" si="51"/>
        <v/>
      </c>
      <c r="AQ14" s="215" t="str">
        <f t="shared" si="51"/>
        <v/>
      </c>
      <c r="AR14" s="215" t="str">
        <f t="shared" si="51"/>
        <v/>
      </c>
      <c r="AS14" s="215" t="str">
        <f t="shared" si="51"/>
        <v/>
      </c>
      <c r="AT14" s="215" t="str">
        <f t="shared" si="51"/>
        <v/>
      </c>
      <c r="AU14" s="215" t="str">
        <f t="shared" si="51"/>
        <v/>
      </c>
      <c r="AV14" s="215" t="str">
        <f t="shared" si="51"/>
        <v/>
      </c>
      <c r="AW14" s="216" t="str">
        <f t="shared" si="51"/>
        <v/>
      </c>
      <c r="AX14" s="215" t="str">
        <f t="shared" si="51"/>
        <v/>
      </c>
      <c r="AY14" s="215" t="str">
        <f t="shared" si="51"/>
        <v/>
      </c>
      <c r="AZ14" s="215" t="str">
        <f t="shared" si="51"/>
        <v/>
      </c>
      <c r="BA14" s="215" t="str">
        <f t="shared" si="51"/>
        <v/>
      </c>
      <c r="BB14" s="215" t="str">
        <f t="shared" si="51"/>
        <v/>
      </c>
      <c r="BC14" s="215" t="str">
        <f t="shared" si="51"/>
        <v/>
      </c>
      <c r="BD14" s="215" t="str">
        <f t="shared" si="51"/>
        <v/>
      </c>
      <c r="BE14" s="215" t="str">
        <f t="shared" si="51"/>
        <v/>
      </c>
      <c r="BF14" s="216" t="str">
        <f t="shared" si="51"/>
        <v/>
      </c>
      <c r="BG14" s="215" t="str">
        <f t="shared" si="51"/>
        <v/>
      </c>
      <c r="BH14" s="215" t="str">
        <f t="shared" si="51"/>
        <v/>
      </c>
      <c r="BI14" s="215" t="str">
        <f t="shared" si="51"/>
        <v/>
      </c>
      <c r="BJ14" s="215" t="str">
        <f t="shared" si="51"/>
        <v/>
      </c>
      <c r="BK14" s="215" t="str">
        <f t="shared" si="51"/>
        <v/>
      </c>
      <c r="BL14" s="215" t="str">
        <f t="shared" si="51"/>
        <v/>
      </c>
      <c r="BM14" s="215" t="str">
        <f t="shared" si="51"/>
        <v/>
      </c>
      <c r="BN14" s="215" t="str">
        <f t="shared" si="51"/>
        <v/>
      </c>
      <c r="BO14" s="216" t="str">
        <f t="shared" ref="BO14" si="52">IF(AND($J13&gt;=BO$6,$I13&lt;BS$6),"━","")</f>
        <v/>
      </c>
      <c r="BP14" s="215" t="str">
        <f t="shared" ref="BP14:BQ14" si="53">IF(AND($J13&gt;=BP$6,$I13&lt;BQ$6),"━","")</f>
        <v/>
      </c>
      <c r="BQ14" s="215" t="str">
        <f t="shared" si="53"/>
        <v/>
      </c>
      <c r="BR14" s="215" t="str">
        <f t="shared" ref="BR14" si="54">IF(AND($J13&gt;=BR$6,$I13&lt;BV$6),"━","")</f>
        <v/>
      </c>
      <c r="BS14" s="215" t="str">
        <f t="shared" ref="BS14:BT14" si="55">IF(AND($J13&gt;=BS$6,$I13&lt;BT$6),"━","")</f>
        <v/>
      </c>
      <c r="BT14" s="215" t="str">
        <f t="shared" si="55"/>
        <v/>
      </c>
      <c r="BU14" s="217" t="str">
        <f t="shared" si="45"/>
        <v/>
      </c>
      <c r="BV14" s="213" t="s">
        <v>147</v>
      </c>
      <c r="BW14" s="142"/>
      <c r="BX14" s="218" t="str">
        <f>IF(OR(I13="",J13=""),"",J13-I13+1)</f>
        <v/>
      </c>
    </row>
    <row r="15" spans="1:87" s="94" customFormat="1" ht="22" customHeight="1">
      <c r="A15" s="358">
        <v>5</v>
      </c>
      <c r="B15" s="360"/>
      <c r="C15" s="362"/>
      <c r="D15" s="364"/>
      <c r="E15" s="366"/>
      <c r="F15" s="368"/>
      <c r="G15" s="370"/>
      <c r="H15" s="372"/>
      <c r="I15" s="372"/>
      <c r="J15" s="372"/>
      <c r="K15" s="210" t="str">
        <f t="shared" ref="K15:BN15" si="56">IF(AND($H15&gt;=K$6,$G15&lt;L$6),"━","")</f>
        <v/>
      </c>
      <c r="L15" s="210" t="str">
        <f t="shared" si="56"/>
        <v/>
      </c>
      <c r="M15" s="211" t="str">
        <f t="shared" si="56"/>
        <v/>
      </c>
      <c r="N15" s="210" t="str">
        <f t="shared" si="56"/>
        <v/>
      </c>
      <c r="O15" s="210" t="str">
        <f t="shared" si="56"/>
        <v/>
      </c>
      <c r="P15" s="210" t="str">
        <f t="shared" si="56"/>
        <v/>
      </c>
      <c r="Q15" s="210" t="str">
        <f t="shared" si="56"/>
        <v/>
      </c>
      <c r="R15" s="210" t="str">
        <f t="shared" si="56"/>
        <v/>
      </c>
      <c r="S15" s="210" t="str">
        <f t="shared" si="56"/>
        <v/>
      </c>
      <c r="T15" s="210" t="str">
        <f t="shared" si="56"/>
        <v/>
      </c>
      <c r="U15" s="210" t="str">
        <f t="shared" si="56"/>
        <v/>
      </c>
      <c r="V15" s="211" t="str">
        <f t="shared" si="56"/>
        <v/>
      </c>
      <c r="W15" s="210" t="str">
        <f t="shared" si="56"/>
        <v/>
      </c>
      <c r="X15" s="210" t="str">
        <f t="shared" si="56"/>
        <v/>
      </c>
      <c r="Y15" s="210" t="str">
        <f t="shared" si="56"/>
        <v/>
      </c>
      <c r="Z15" s="210" t="str">
        <f t="shared" si="56"/>
        <v/>
      </c>
      <c r="AA15" s="210" t="str">
        <f t="shared" si="56"/>
        <v/>
      </c>
      <c r="AB15" s="210" t="str">
        <f t="shared" si="56"/>
        <v/>
      </c>
      <c r="AC15" s="210" t="str">
        <f t="shared" si="56"/>
        <v/>
      </c>
      <c r="AD15" s="210" t="str">
        <f t="shared" si="56"/>
        <v/>
      </c>
      <c r="AE15" s="211" t="str">
        <f t="shared" si="56"/>
        <v/>
      </c>
      <c r="AF15" s="210" t="str">
        <f t="shared" si="56"/>
        <v/>
      </c>
      <c r="AG15" s="210" t="str">
        <f t="shared" si="56"/>
        <v/>
      </c>
      <c r="AH15" s="210" t="str">
        <f t="shared" si="56"/>
        <v/>
      </c>
      <c r="AI15" s="210" t="str">
        <f t="shared" si="56"/>
        <v/>
      </c>
      <c r="AJ15" s="210" t="str">
        <f t="shared" si="56"/>
        <v/>
      </c>
      <c r="AK15" s="210" t="str">
        <f t="shared" si="56"/>
        <v/>
      </c>
      <c r="AL15" s="241" t="str">
        <f t="shared" si="56"/>
        <v/>
      </c>
      <c r="AM15" s="210" t="str">
        <f t="shared" si="56"/>
        <v/>
      </c>
      <c r="AN15" s="210" t="str">
        <f t="shared" si="56"/>
        <v/>
      </c>
      <c r="AO15" s="210" t="str">
        <f t="shared" si="56"/>
        <v/>
      </c>
      <c r="AP15" s="210" t="str">
        <f t="shared" si="56"/>
        <v/>
      </c>
      <c r="AQ15" s="210" t="str">
        <f t="shared" si="56"/>
        <v/>
      </c>
      <c r="AR15" s="210" t="str">
        <f t="shared" si="56"/>
        <v/>
      </c>
      <c r="AS15" s="210" t="str">
        <f t="shared" si="56"/>
        <v/>
      </c>
      <c r="AT15" s="210" t="str">
        <f t="shared" si="56"/>
        <v/>
      </c>
      <c r="AU15" s="210" t="str">
        <f t="shared" si="56"/>
        <v/>
      </c>
      <c r="AV15" s="210" t="str">
        <f t="shared" si="56"/>
        <v/>
      </c>
      <c r="AW15" s="211" t="str">
        <f t="shared" si="56"/>
        <v/>
      </c>
      <c r="AX15" s="210" t="str">
        <f t="shared" si="56"/>
        <v/>
      </c>
      <c r="AY15" s="210" t="str">
        <f t="shared" si="56"/>
        <v/>
      </c>
      <c r="AZ15" s="210" t="str">
        <f t="shared" si="56"/>
        <v/>
      </c>
      <c r="BA15" s="210" t="str">
        <f t="shared" si="56"/>
        <v/>
      </c>
      <c r="BB15" s="210" t="str">
        <f t="shared" si="56"/>
        <v/>
      </c>
      <c r="BC15" s="210" t="str">
        <f t="shared" si="56"/>
        <v/>
      </c>
      <c r="BD15" s="210" t="str">
        <f t="shared" si="56"/>
        <v/>
      </c>
      <c r="BE15" s="210" t="str">
        <f t="shared" si="56"/>
        <v/>
      </c>
      <c r="BF15" s="211" t="str">
        <f t="shared" si="56"/>
        <v/>
      </c>
      <c r="BG15" s="210" t="str">
        <f t="shared" si="56"/>
        <v/>
      </c>
      <c r="BH15" s="210" t="str">
        <f t="shared" si="56"/>
        <v/>
      </c>
      <c r="BI15" s="210" t="str">
        <f t="shared" si="56"/>
        <v/>
      </c>
      <c r="BJ15" s="210" t="str">
        <f t="shared" si="56"/>
        <v/>
      </c>
      <c r="BK15" s="210" t="str">
        <f t="shared" si="56"/>
        <v/>
      </c>
      <c r="BL15" s="210" t="str">
        <f t="shared" si="56"/>
        <v/>
      </c>
      <c r="BM15" s="210" t="str">
        <f t="shared" si="56"/>
        <v/>
      </c>
      <c r="BN15" s="210" t="str">
        <f t="shared" si="56"/>
        <v/>
      </c>
      <c r="BO15" s="211" t="str">
        <f t="shared" ref="BO15" si="57">IF(AND($H15&gt;=BO$6,$G15&lt;BS$6),"━","")</f>
        <v/>
      </c>
      <c r="BP15" s="210" t="str">
        <f t="shared" ref="BP15:BQ15" si="58">IF(AND($H15&gt;=BP$6,$G15&lt;BQ$6),"━","")</f>
        <v/>
      </c>
      <c r="BQ15" s="210" t="str">
        <f t="shared" si="58"/>
        <v/>
      </c>
      <c r="BR15" s="210" t="str">
        <f t="shared" ref="BR15" si="59">IF(AND($H15&gt;=BR$6,$G15&lt;BV$6),"━","")</f>
        <v/>
      </c>
      <c r="BS15" s="210" t="str">
        <f t="shared" ref="BS15:BT15" si="60">IF(AND($H15&gt;=BS$6,$G15&lt;BT$6),"━","")</f>
        <v/>
      </c>
      <c r="BT15" s="210" t="str">
        <f t="shared" si="60"/>
        <v/>
      </c>
      <c r="BU15" s="212" t="str">
        <f t="shared" si="39"/>
        <v/>
      </c>
      <c r="BV15" s="213" t="s">
        <v>147</v>
      </c>
      <c r="BW15" s="142"/>
      <c r="BX15" s="214" t="str">
        <f>IF(OR(G15="",H15=""),"",H15-G15+1)</f>
        <v/>
      </c>
    </row>
    <row r="16" spans="1:87" s="94" customFormat="1" ht="22" customHeight="1">
      <c r="A16" s="359"/>
      <c r="B16" s="361"/>
      <c r="C16" s="363"/>
      <c r="D16" s="365"/>
      <c r="E16" s="367"/>
      <c r="F16" s="369"/>
      <c r="G16" s="371"/>
      <c r="H16" s="373"/>
      <c r="I16" s="373"/>
      <c r="J16" s="373"/>
      <c r="K16" s="215" t="str">
        <f t="shared" ref="K16:BN16" si="61">IF(AND($J15&gt;=K$6,$I15&lt;L$6),"━","")</f>
        <v/>
      </c>
      <c r="L16" s="215" t="str">
        <f t="shared" si="61"/>
        <v/>
      </c>
      <c r="M16" s="216" t="str">
        <f t="shared" si="61"/>
        <v/>
      </c>
      <c r="N16" s="215" t="str">
        <f t="shared" si="61"/>
        <v/>
      </c>
      <c r="O16" s="215" t="str">
        <f t="shared" si="61"/>
        <v/>
      </c>
      <c r="P16" s="215" t="str">
        <f t="shared" si="61"/>
        <v/>
      </c>
      <c r="Q16" s="215" t="str">
        <f t="shared" si="61"/>
        <v/>
      </c>
      <c r="R16" s="215" t="str">
        <f t="shared" si="61"/>
        <v/>
      </c>
      <c r="S16" s="215" t="str">
        <f t="shared" si="61"/>
        <v/>
      </c>
      <c r="T16" s="215" t="str">
        <f t="shared" si="61"/>
        <v/>
      </c>
      <c r="U16" s="215" t="str">
        <f t="shared" si="61"/>
        <v/>
      </c>
      <c r="V16" s="216" t="str">
        <f t="shared" si="61"/>
        <v/>
      </c>
      <c r="W16" s="215" t="str">
        <f t="shared" si="61"/>
        <v/>
      </c>
      <c r="X16" s="215" t="str">
        <f t="shared" si="61"/>
        <v/>
      </c>
      <c r="Y16" s="215" t="str">
        <f t="shared" si="61"/>
        <v/>
      </c>
      <c r="Z16" s="215" t="str">
        <f t="shared" si="61"/>
        <v/>
      </c>
      <c r="AA16" s="215" t="str">
        <f t="shared" si="61"/>
        <v/>
      </c>
      <c r="AB16" s="215" t="str">
        <f t="shared" si="61"/>
        <v/>
      </c>
      <c r="AC16" s="215" t="str">
        <f t="shared" si="61"/>
        <v/>
      </c>
      <c r="AD16" s="215" t="str">
        <f t="shared" si="61"/>
        <v/>
      </c>
      <c r="AE16" s="216" t="str">
        <f t="shared" si="61"/>
        <v/>
      </c>
      <c r="AF16" s="215" t="str">
        <f t="shared" si="61"/>
        <v/>
      </c>
      <c r="AG16" s="215" t="str">
        <f t="shared" si="61"/>
        <v/>
      </c>
      <c r="AH16" s="215" t="str">
        <f t="shared" si="61"/>
        <v/>
      </c>
      <c r="AI16" s="215" t="str">
        <f t="shared" si="61"/>
        <v/>
      </c>
      <c r="AJ16" s="215" t="str">
        <f t="shared" si="61"/>
        <v/>
      </c>
      <c r="AK16" s="215" t="str">
        <f t="shared" si="61"/>
        <v/>
      </c>
      <c r="AL16" s="242" t="str">
        <f t="shared" si="61"/>
        <v/>
      </c>
      <c r="AM16" s="215" t="str">
        <f t="shared" si="61"/>
        <v/>
      </c>
      <c r="AN16" s="215" t="str">
        <f t="shared" si="61"/>
        <v/>
      </c>
      <c r="AO16" s="215" t="str">
        <f t="shared" si="61"/>
        <v/>
      </c>
      <c r="AP16" s="215" t="str">
        <f t="shared" si="61"/>
        <v/>
      </c>
      <c r="AQ16" s="215" t="str">
        <f t="shared" si="61"/>
        <v/>
      </c>
      <c r="AR16" s="215" t="str">
        <f t="shared" si="61"/>
        <v/>
      </c>
      <c r="AS16" s="215" t="str">
        <f t="shared" si="61"/>
        <v/>
      </c>
      <c r="AT16" s="215" t="str">
        <f t="shared" si="61"/>
        <v/>
      </c>
      <c r="AU16" s="215" t="str">
        <f t="shared" si="61"/>
        <v/>
      </c>
      <c r="AV16" s="215" t="str">
        <f t="shared" si="61"/>
        <v/>
      </c>
      <c r="AW16" s="216" t="str">
        <f t="shared" si="61"/>
        <v/>
      </c>
      <c r="AX16" s="215" t="str">
        <f t="shared" si="61"/>
        <v/>
      </c>
      <c r="AY16" s="215" t="str">
        <f t="shared" si="61"/>
        <v/>
      </c>
      <c r="AZ16" s="215" t="str">
        <f t="shared" si="61"/>
        <v/>
      </c>
      <c r="BA16" s="215" t="str">
        <f t="shared" si="61"/>
        <v/>
      </c>
      <c r="BB16" s="215" t="str">
        <f t="shared" si="61"/>
        <v/>
      </c>
      <c r="BC16" s="215" t="str">
        <f t="shared" si="61"/>
        <v/>
      </c>
      <c r="BD16" s="215" t="str">
        <f t="shared" si="61"/>
        <v/>
      </c>
      <c r="BE16" s="215" t="str">
        <f t="shared" si="61"/>
        <v/>
      </c>
      <c r="BF16" s="216" t="str">
        <f t="shared" si="61"/>
        <v/>
      </c>
      <c r="BG16" s="215" t="str">
        <f t="shared" si="61"/>
        <v/>
      </c>
      <c r="BH16" s="215" t="str">
        <f t="shared" si="61"/>
        <v/>
      </c>
      <c r="BI16" s="215" t="str">
        <f t="shared" si="61"/>
        <v/>
      </c>
      <c r="BJ16" s="215" t="str">
        <f t="shared" si="61"/>
        <v/>
      </c>
      <c r="BK16" s="215" t="str">
        <f t="shared" si="61"/>
        <v/>
      </c>
      <c r="BL16" s="215" t="str">
        <f t="shared" si="61"/>
        <v/>
      </c>
      <c r="BM16" s="215" t="str">
        <f t="shared" si="61"/>
        <v/>
      </c>
      <c r="BN16" s="215" t="str">
        <f t="shared" si="61"/>
        <v/>
      </c>
      <c r="BO16" s="216" t="str">
        <f t="shared" ref="BO16" si="62">IF(AND($J15&gt;=BO$6,$I15&lt;BS$6),"━","")</f>
        <v/>
      </c>
      <c r="BP16" s="215" t="str">
        <f t="shared" ref="BP16:BQ16" si="63">IF(AND($J15&gt;=BP$6,$I15&lt;BQ$6),"━","")</f>
        <v/>
      </c>
      <c r="BQ16" s="215" t="str">
        <f t="shared" si="63"/>
        <v/>
      </c>
      <c r="BR16" s="215" t="str">
        <f t="shared" ref="BR16" si="64">IF(AND($J15&gt;=BR$6,$I15&lt;BV$6),"━","")</f>
        <v/>
      </c>
      <c r="BS16" s="215" t="str">
        <f t="shared" ref="BS16:BT16" si="65">IF(AND($J15&gt;=BS$6,$I15&lt;BT$6),"━","")</f>
        <v/>
      </c>
      <c r="BT16" s="215" t="str">
        <f t="shared" si="65"/>
        <v/>
      </c>
      <c r="BU16" s="217" t="str">
        <f t="shared" si="45"/>
        <v/>
      </c>
      <c r="BV16" s="213" t="s">
        <v>147</v>
      </c>
      <c r="BW16" s="142"/>
      <c r="BX16" s="218" t="str">
        <f>IF(OR(I15="",J15=""),"",J15-I15+1)</f>
        <v/>
      </c>
    </row>
    <row r="17" spans="1:76" s="94" customFormat="1" ht="22" customHeight="1">
      <c r="A17" s="358">
        <v>6</v>
      </c>
      <c r="B17" s="360"/>
      <c r="C17" s="362"/>
      <c r="D17" s="364"/>
      <c r="E17" s="366"/>
      <c r="F17" s="368"/>
      <c r="G17" s="374"/>
      <c r="H17" s="372"/>
      <c r="I17" s="372"/>
      <c r="J17" s="372"/>
      <c r="K17" s="210" t="str">
        <f t="shared" ref="K17:BN17" si="66">IF(AND($H17&gt;=K$6,$G17&lt;L$6),"━","")</f>
        <v/>
      </c>
      <c r="L17" s="210" t="str">
        <f t="shared" si="66"/>
        <v/>
      </c>
      <c r="M17" s="211" t="str">
        <f t="shared" si="66"/>
        <v/>
      </c>
      <c r="N17" s="210" t="str">
        <f t="shared" si="66"/>
        <v/>
      </c>
      <c r="O17" s="210" t="str">
        <f t="shared" si="66"/>
        <v/>
      </c>
      <c r="P17" s="210" t="str">
        <f t="shared" si="66"/>
        <v/>
      </c>
      <c r="Q17" s="210" t="str">
        <f t="shared" si="66"/>
        <v/>
      </c>
      <c r="R17" s="210" t="str">
        <f t="shared" si="66"/>
        <v/>
      </c>
      <c r="S17" s="210" t="str">
        <f t="shared" si="66"/>
        <v/>
      </c>
      <c r="T17" s="210" t="str">
        <f t="shared" si="66"/>
        <v/>
      </c>
      <c r="U17" s="210" t="str">
        <f t="shared" si="66"/>
        <v/>
      </c>
      <c r="V17" s="211" t="str">
        <f t="shared" si="66"/>
        <v/>
      </c>
      <c r="W17" s="210" t="str">
        <f t="shared" si="66"/>
        <v/>
      </c>
      <c r="X17" s="210" t="str">
        <f t="shared" si="66"/>
        <v/>
      </c>
      <c r="Y17" s="210" t="str">
        <f t="shared" si="66"/>
        <v/>
      </c>
      <c r="Z17" s="210" t="str">
        <f t="shared" si="66"/>
        <v/>
      </c>
      <c r="AA17" s="210" t="str">
        <f t="shared" si="66"/>
        <v/>
      </c>
      <c r="AB17" s="210" t="str">
        <f t="shared" si="66"/>
        <v/>
      </c>
      <c r="AC17" s="210" t="str">
        <f t="shared" si="66"/>
        <v/>
      </c>
      <c r="AD17" s="210" t="str">
        <f t="shared" si="66"/>
        <v/>
      </c>
      <c r="AE17" s="211" t="str">
        <f t="shared" si="66"/>
        <v/>
      </c>
      <c r="AF17" s="210" t="str">
        <f t="shared" si="66"/>
        <v/>
      </c>
      <c r="AG17" s="210" t="str">
        <f t="shared" si="66"/>
        <v/>
      </c>
      <c r="AH17" s="210" t="str">
        <f t="shared" si="66"/>
        <v/>
      </c>
      <c r="AI17" s="210" t="str">
        <f t="shared" si="66"/>
        <v/>
      </c>
      <c r="AJ17" s="210" t="str">
        <f t="shared" si="66"/>
        <v/>
      </c>
      <c r="AK17" s="210" t="str">
        <f t="shared" si="66"/>
        <v/>
      </c>
      <c r="AL17" s="241" t="str">
        <f t="shared" si="66"/>
        <v/>
      </c>
      <c r="AM17" s="210" t="str">
        <f t="shared" si="66"/>
        <v/>
      </c>
      <c r="AN17" s="210" t="str">
        <f t="shared" si="66"/>
        <v/>
      </c>
      <c r="AO17" s="210" t="str">
        <f t="shared" si="66"/>
        <v/>
      </c>
      <c r="AP17" s="210" t="str">
        <f t="shared" si="66"/>
        <v/>
      </c>
      <c r="AQ17" s="210" t="str">
        <f t="shared" si="66"/>
        <v/>
      </c>
      <c r="AR17" s="210" t="str">
        <f t="shared" si="66"/>
        <v/>
      </c>
      <c r="AS17" s="210" t="str">
        <f t="shared" si="66"/>
        <v/>
      </c>
      <c r="AT17" s="210" t="str">
        <f t="shared" si="66"/>
        <v/>
      </c>
      <c r="AU17" s="210" t="str">
        <f t="shared" si="66"/>
        <v/>
      </c>
      <c r="AV17" s="210" t="str">
        <f t="shared" si="66"/>
        <v/>
      </c>
      <c r="AW17" s="211" t="str">
        <f t="shared" si="66"/>
        <v/>
      </c>
      <c r="AX17" s="210" t="str">
        <f t="shared" si="66"/>
        <v/>
      </c>
      <c r="AY17" s="210" t="str">
        <f t="shared" si="66"/>
        <v/>
      </c>
      <c r="AZ17" s="210" t="str">
        <f t="shared" si="66"/>
        <v/>
      </c>
      <c r="BA17" s="210" t="str">
        <f t="shared" si="66"/>
        <v/>
      </c>
      <c r="BB17" s="210" t="str">
        <f t="shared" si="66"/>
        <v/>
      </c>
      <c r="BC17" s="210" t="str">
        <f t="shared" si="66"/>
        <v/>
      </c>
      <c r="BD17" s="210" t="str">
        <f t="shared" si="66"/>
        <v/>
      </c>
      <c r="BE17" s="210" t="str">
        <f t="shared" si="66"/>
        <v/>
      </c>
      <c r="BF17" s="211" t="str">
        <f t="shared" si="66"/>
        <v/>
      </c>
      <c r="BG17" s="210" t="str">
        <f t="shared" si="66"/>
        <v/>
      </c>
      <c r="BH17" s="210" t="str">
        <f t="shared" si="66"/>
        <v/>
      </c>
      <c r="BI17" s="210" t="str">
        <f t="shared" si="66"/>
        <v/>
      </c>
      <c r="BJ17" s="210" t="str">
        <f t="shared" si="66"/>
        <v/>
      </c>
      <c r="BK17" s="210" t="str">
        <f t="shared" si="66"/>
        <v/>
      </c>
      <c r="BL17" s="210" t="str">
        <f t="shared" si="66"/>
        <v/>
      </c>
      <c r="BM17" s="210" t="str">
        <f t="shared" si="66"/>
        <v/>
      </c>
      <c r="BN17" s="210" t="str">
        <f t="shared" si="66"/>
        <v/>
      </c>
      <c r="BO17" s="211" t="str">
        <f t="shared" ref="BO17" si="67">IF(AND($H17&gt;=BO$6,$G17&lt;BS$6),"━","")</f>
        <v/>
      </c>
      <c r="BP17" s="210" t="str">
        <f t="shared" ref="BP17:BQ17" si="68">IF(AND($H17&gt;=BP$6,$G17&lt;BQ$6),"━","")</f>
        <v/>
      </c>
      <c r="BQ17" s="210" t="str">
        <f t="shared" si="68"/>
        <v/>
      </c>
      <c r="BR17" s="210" t="str">
        <f t="shared" ref="BR17" si="69">IF(AND($H17&gt;=BR$6,$G17&lt;BV$6),"━","")</f>
        <v/>
      </c>
      <c r="BS17" s="210" t="str">
        <f t="shared" ref="BS17:BT17" si="70">IF(AND($H17&gt;=BS$6,$G17&lt;BT$6),"━","")</f>
        <v/>
      </c>
      <c r="BT17" s="210" t="str">
        <f t="shared" si="70"/>
        <v/>
      </c>
      <c r="BU17" s="212" t="str">
        <f t="shared" si="39"/>
        <v/>
      </c>
      <c r="BV17" s="213" t="s">
        <v>147</v>
      </c>
      <c r="BW17" s="142"/>
      <c r="BX17" s="214" t="str">
        <f>IF(OR(G17="",H17=""),"",H17-G17+1)</f>
        <v/>
      </c>
    </row>
    <row r="18" spans="1:76" s="94" customFormat="1" ht="22" customHeight="1">
      <c r="A18" s="359"/>
      <c r="B18" s="361"/>
      <c r="C18" s="363"/>
      <c r="D18" s="365"/>
      <c r="E18" s="367"/>
      <c r="F18" s="369"/>
      <c r="G18" s="375"/>
      <c r="H18" s="373"/>
      <c r="I18" s="373"/>
      <c r="J18" s="373"/>
      <c r="K18" s="215" t="str">
        <f t="shared" ref="K18:BN18" si="71">IF(AND($J17&gt;=K$6,$I17&lt;L$6),"━","")</f>
        <v/>
      </c>
      <c r="L18" s="215" t="str">
        <f t="shared" si="71"/>
        <v/>
      </c>
      <c r="M18" s="216" t="str">
        <f t="shared" si="71"/>
        <v/>
      </c>
      <c r="N18" s="215" t="str">
        <f t="shared" si="71"/>
        <v/>
      </c>
      <c r="O18" s="215" t="str">
        <f t="shared" si="71"/>
        <v/>
      </c>
      <c r="P18" s="215" t="str">
        <f t="shared" si="71"/>
        <v/>
      </c>
      <c r="Q18" s="215" t="str">
        <f t="shared" si="71"/>
        <v/>
      </c>
      <c r="R18" s="215" t="str">
        <f t="shared" si="71"/>
        <v/>
      </c>
      <c r="S18" s="215" t="str">
        <f t="shared" si="71"/>
        <v/>
      </c>
      <c r="T18" s="215" t="str">
        <f t="shared" si="71"/>
        <v/>
      </c>
      <c r="U18" s="215" t="str">
        <f t="shared" si="71"/>
        <v/>
      </c>
      <c r="V18" s="216" t="str">
        <f t="shared" si="71"/>
        <v/>
      </c>
      <c r="W18" s="215" t="str">
        <f t="shared" si="71"/>
        <v/>
      </c>
      <c r="X18" s="215" t="str">
        <f t="shared" si="71"/>
        <v/>
      </c>
      <c r="Y18" s="215" t="str">
        <f t="shared" si="71"/>
        <v/>
      </c>
      <c r="Z18" s="215" t="str">
        <f t="shared" si="71"/>
        <v/>
      </c>
      <c r="AA18" s="215" t="str">
        <f t="shared" si="71"/>
        <v/>
      </c>
      <c r="AB18" s="215" t="str">
        <f t="shared" si="71"/>
        <v/>
      </c>
      <c r="AC18" s="215" t="str">
        <f t="shared" si="71"/>
        <v/>
      </c>
      <c r="AD18" s="215" t="str">
        <f t="shared" si="71"/>
        <v/>
      </c>
      <c r="AE18" s="216" t="str">
        <f t="shared" si="71"/>
        <v/>
      </c>
      <c r="AF18" s="215" t="str">
        <f t="shared" si="71"/>
        <v/>
      </c>
      <c r="AG18" s="215" t="str">
        <f t="shared" si="71"/>
        <v/>
      </c>
      <c r="AH18" s="215" t="str">
        <f t="shared" si="71"/>
        <v/>
      </c>
      <c r="AI18" s="215" t="str">
        <f t="shared" si="71"/>
        <v/>
      </c>
      <c r="AJ18" s="215" t="str">
        <f t="shared" si="71"/>
        <v/>
      </c>
      <c r="AK18" s="215" t="str">
        <f t="shared" si="71"/>
        <v/>
      </c>
      <c r="AL18" s="242" t="str">
        <f t="shared" si="71"/>
        <v/>
      </c>
      <c r="AM18" s="215" t="str">
        <f t="shared" si="71"/>
        <v/>
      </c>
      <c r="AN18" s="215" t="str">
        <f t="shared" si="71"/>
        <v/>
      </c>
      <c r="AO18" s="215" t="str">
        <f t="shared" si="71"/>
        <v/>
      </c>
      <c r="AP18" s="215" t="str">
        <f t="shared" si="71"/>
        <v/>
      </c>
      <c r="AQ18" s="215" t="str">
        <f t="shared" si="71"/>
        <v/>
      </c>
      <c r="AR18" s="215" t="str">
        <f t="shared" si="71"/>
        <v/>
      </c>
      <c r="AS18" s="215" t="str">
        <f t="shared" si="71"/>
        <v/>
      </c>
      <c r="AT18" s="215" t="str">
        <f t="shared" si="71"/>
        <v/>
      </c>
      <c r="AU18" s="215" t="str">
        <f t="shared" si="71"/>
        <v/>
      </c>
      <c r="AV18" s="215" t="str">
        <f t="shared" si="71"/>
        <v/>
      </c>
      <c r="AW18" s="216" t="str">
        <f t="shared" si="71"/>
        <v/>
      </c>
      <c r="AX18" s="215" t="str">
        <f t="shared" si="71"/>
        <v/>
      </c>
      <c r="AY18" s="215" t="str">
        <f t="shared" si="71"/>
        <v/>
      </c>
      <c r="AZ18" s="215" t="str">
        <f t="shared" si="71"/>
        <v/>
      </c>
      <c r="BA18" s="215" t="str">
        <f t="shared" si="71"/>
        <v/>
      </c>
      <c r="BB18" s="215" t="str">
        <f t="shared" si="71"/>
        <v/>
      </c>
      <c r="BC18" s="215" t="str">
        <f t="shared" si="71"/>
        <v/>
      </c>
      <c r="BD18" s="215" t="str">
        <f t="shared" si="71"/>
        <v/>
      </c>
      <c r="BE18" s="215" t="str">
        <f t="shared" si="71"/>
        <v/>
      </c>
      <c r="BF18" s="216" t="str">
        <f t="shared" si="71"/>
        <v/>
      </c>
      <c r="BG18" s="215" t="str">
        <f t="shared" si="71"/>
        <v/>
      </c>
      <c r="BH18" s="215" t="str">
        <f t="shared" si="71"/>
        <v/>
      </c>
      <c r="BI18" s="215" t="str">
        <f t="shared" si="71"/>
        <v/>
      </c>
      <c r="BJ18" s="215" t="str">
        <f t="shared" si="71"/>
        <v/>
      </c>
      <c r="BK18" s="215" t="str">
        <f t="shared" si="71"/>
        <v/>
      </c>
      <c r="BL18" s="215" t="str">
        <f t="shared" si="71"/>
        <v/>
      </c>
      <c r="BM18" s="215" t="str">
        <f t="shared" si="71"/>
        <v/>
      </c>
      <c r="BN18" s="215" t="str">
        <f t="shared" si="71"/>
        <v/>
      </c>
      <c r="BO18" s="216" t="str">
        <f t="shared" ref="BO18" si="72">IF(AND($J17&gt;=BO$6,$I17&lt;BS$6),"━","")</f>
        <v/>
      </c>
      <c r="BP18" s="215" t="str">
        <f t="shared" ref="BP18:BQ18" si="73">IF(AND($J17&gt;=BP$6,$I17&lt;BQ$6),"━","")</f>
        <v/>
      </c>
      <c r="BQ18" s="215" t="str">
        <f t="shared" si="73"/>
        <v/>
      </c>
      <c r="BR18" s="215" t="str">
        <f t="shared" ref="BR18" si="74">IF(AND($J17&gt;=BR$6,$I17&lt;BV$6),"━","")</f>
        <v/>
      </c>
      <c r="BS18" s="215" t="str">
        <f t="shared" ref="BS18:BT18" si="75">IF(AND($J17&gt;=BS$6,$I17&lt;BT$6),"━","")</f>
        <v/>
      </c>
      <c r="BT18" s="215" t="str">
        <f t="shared" si="75"/>
        <v/>
      </c>
      <c r="BU18" s="217" t="str">
        <f t="shared" si="45"/>
        <v/>
      </c>
      <c r="BV18" s="213" t="s">
        <v>147</v>
      </c>
      <c r="BW18" s="142"/>
      <c r="BX18" s="218" t="str">
        <f>IF(OR(I17="",J17=""),"",J17-I17+1)</f>
        <v/>
      </c>
    </row>
    <row r="19" spans="1:76" s="94" customFormat="1" ht="22" customHeight="1">
      <c r="A19" s="358">
        <v>7</v>
      </c>
      <c r="B19" s="360"/>
      <c r="C19" s="362"/>
      <c r="D19" s="364"/>
      <c r="E19" s="366"/>
      <c r="F19" s="368"/>
      <c r="G19" s="374"/>
      <c r="H19" s="372"/>
      <c r="I19" s="372"/>
      <c r="J19" s="372"/>
      <c r="K19" s="210" t="str">
        <f t="shared" ref="K19:BN19" si="76">IF(AND($H19&gt;=K$6,$G19&lt;L$6),"━","")</f>
        <v/>
      </c>
      <c r="L19" s="210" t="str">
        <f t="shared" si="76"/>
        <v/>
      </c>
      <c r="M19" s="211" t="str">
        <f t="shared" si="76"/>
        <v/>
      </c>
      <c r="N19" s="210" t="str">
        <f t="shared" si="76"/>
        <v/>
      </c>
      <c r="O19" s="210" t="str">
        <f t="shared" si="76"/>
        <v/>
      </c>
      <c r="P19" s="210" t="str">
        <f t="shared" si="76"/>
        <v/>
      </c>
      <c r="Q19" s="210" t="str">
        <f t="shared" si="76"/>
        <v/>
      </c>
      <c r="R19" s="210" t="str">
        <f t="shared" si="76"/>
        <v/>
      </c>
      <c r="S19" s="210" t="str">
        <f t="shared" si="76"/>
        <v/>
      </c>
      <c r="T19" s="210" t="str">
        <f t="shared" si="76"/>
        <v/>
      </c>
      <c r="U19" s="210" t="str">
        <f t="shared" si="76"/>
        <v/>
      </c>
      <c r="V19" s="211" t="str">
        <f t="shared" si="76"/>
        <v/>
      </c>
      <c r="W19" s="210" t="str">
        <f t="shared" si="76"/>
        <v/>
      </c>
      <c r="X19" s="210" t="str">
        <f t="shared" si="76"/>
        <v/>
      </c>
      <c r="Y19" s="210" t="str">
        <f t="shared" si="76"/>
        <v/>
      </c>
      <c r="Z19" s="210" t="str">
        <f t="shared" si="76"/>
        <v/>
      </c>
      <c r="AA19" s="210" t="str">
        <f t="shared" si="76"/>
        <v/>
      </c>
      <c r="AB19" s="210" t="str">
        <f t="shared" si="76"/>
        <v/>
      </c>
      <c r="AC19" s="210" t="str">
        <f t="shared" si="76"/>
        <v/>
      </c>
      <c r="AD19" s="210" t="str">
        <f t="shared" si="76"/>
        <v/>
      </c>
      <c r="AE19" s="211" t="str">
        <f t="shared" si="76"/>
        <v/>
      </c>
      <c r="AF19" s="210" t="str">
        <f t="shared" si="76"/>
        <v/>
      </c>
      <c r="AG19" s="210" t="str">
        <f t="shared" si="76"/>
        <v/>
      </c>
      <c r="AH19" s="210" t="str">
        <f t="shared" si="76"/>
        <v/>
      </c>
      <c r="AI19" s="210" t="str">
        <f t="shared" si="76"/>
        <v/>
      </c>
      <c r="AJ19" s="210" t="str">
        <f t="shared" si="76"/>
        <v/>
      </c>
      <c r="AK19" s="210" t="str">
        <f t="shared" si="76"/>
        <v/>
      </c>
      <c r="AL19" s="241" t="str">
        <f t="shared" si="76"/>
        <v/>
      </c>
      <c r="AM19" s="210" t="str">
        <f t="shared" si="76"/>
        <v/>
      </c>
      <c r="AN19" s="210" t="str">
        <f t="shared" si="76"/>
        <v/>
      </c>
      <c r="AO19" s="210" t="str">
        <f t="shared" si="76"/>
        <v/>
      </c>
      <c r="AP19" s="210" t="str">
        <f t="shared" si="76"/>
        <v/>
      </c>
      <c r="AQ19" s="210" t="str">
        <f t="shared" si="76"/>
        <v/>
      </c>
      <c r="AR19" s="210" t="str">
        <f t="shared" si="76"/>
        <v/>
      </c>
      <c r="AS19" s="210" t="str">
        <f t="shared" si="76"/>
        <v/>
      </c>
      <c r="AT19" s="210" t="str">
        <f t="shared" si="76"/>
        <v/>
      </c>
      <c r="AU19" s="210" t="str">
        <f t="shared" si="76"/>
        <v/>
      </c>
      <c r="AV19" s="210" t="str">
        <f t="shared" si="76"/>
        <v/>
      </c>
      <c r="AW19" s="211" t="str">
        <f t="shared" si="76"/>
        <v/>
      </c>
      <c r="AX19" s="210" t="str">
        <f t="shared" si="76"/>
        <v/>
      </c>
      <c r="AY19" s="210" t="str">
        <f t="shared" si="76"/>
        <v/>
      </c>
      <c r="AZ19" s="210" t="str">
        <f t="shared" si="76"/>
        <v/>
      </c>
      <c r="BA19" s="210" t="str">
        <f t="shared" si="76"/>
        <v/>
      </c>
      <c r="BB19" s="210" t="str">
        <f t="shared" si="76"/>
        <v/>
      </c>
      <c r="BC19" s="210" t="str">
        <f t="shared" si="76"/>
        <v/>
      </c>
      <c r="BD19" s="210" t="str">
        <f t="shared" si="76"/>
        <v/>
      </c>
      <c r="BE19" s="210" t="str">
        <f t="shared" si="76"/>
        <v/>
      </c>
      <c r="BF19" s="211" t="str">
        <f t="shared" si="76"/>
        <v/>
      </c>
      <c r="BG19" s="210" t="str">
        <f t="shared" si="76"/>
        <v/>
      </c>
      <c r="BH19" s="210" t="str">
        <f t="shared" si="76"/>
        <v/>
      </c>
      <c r="BI19" s="210" t="str">
        <f t="shared" si="76"/>
        <v/>
      </c>
      <c r="BJ19" s="210" t="str">
        <f t="shared" si="76"/>
        <v/>
      </c>
      <c r="BK19" s="210" t="str">
        <f t="shared" si="76"/>
        <v/>
      </c>
      <c r="BL19" s="210" t="str">
        <f t="shared" si="76"/>
        <v/>
      </c>
      <c r="BM19" s="210" t="str">
        <f t="shared" si="76"/>
        <v/>
      </c>
      <c r="BN19" s="210" t="str">
        <f t="shared" si="76"/>
        <v/>
      </c>
      <c r="BO19" s="211" t="str">
        <f t="shared" ref="BO19" si="77">IF(AND($H19&gt;=BO$6,$G19&lt;BS$6),"━","")</f>
        <v/>
      </c>
      <c r="BP19" s="210" t="str">
        <f t="shared" ref="BP19:BQ19" si="78">IF(AND($H19&gt;=BP$6,$G19&lt;BQ$6),"━","")</f>
        <v/>
      </c>
      <c r="BQ19" s="210" t="str">
        <f t="shared" si="78"/>
        <v/>
      </c>
      <c r="BR19" s="210" t="str">
        <f t="shared" ref="BR19" si="79">IF(AND($H19&gt;=BR$6,$G19&lt;BV$6),"━","")</f>
        <v/>
      </c>
      <c r="BS19" s="210" t="str">
        <f t="shared" ref="BS19:BT19" si="80">IF(AND($H19&gt;=BS$6,$G19&lt;BT$6),"━","")</f>
        <v/>
      </c>
      <c r="BT19" s="210" t="str">
        <f t="shared" si="80"/>
        <v/>
      </c>
      <c r="BU19" s="212" t="str">
        <f t="shared" si="39"/>
        <v/>
      </c>
      <c r="BV19" s="213" t="s">
        <v>147</v>
      </c>
      <c r="BW19" s="142"/>
      <c r="BX19" s="214" t="str">
        <f>IF(OR(G19="",H19=""),"",H19-G19+1)</f>
        <v/>
      </c>
    </row>
    <row r="20" spans="1:76" s="94" customFormat="1" ht="22" customHeight="1">
      <c r="A20" s="359"/>
      <c r="B20" s="361"/>
      <c r="C20" s="363"/>
      <c r="D20" s="365"/>
      <c r="E20" s="367"/>
      <c r="F20" s="369"/>
      <c r="G20" s="375"/>
      <c r="H20" s="373"/>
      <c r="I20" s="373"/>
      <c r="J20" s="373"/>
      <c r="K20" s="215" t="str">
        <f t="shared" ref="K20:BN20" si="81">IF(AND($J19&gt;=K$6,$I19&lt;L$6),"━","")</f>
        <v/>
      </c>
      <c r="L20" s="215" t="str">
        <f t="shared" si="81"/>
        <v/>
      </c>
      <c r="M20" s="216" t="str">
        <f t="shared" si="81"/>
        <v/>
      </c>
      <c r="N20" s="215" t="str">
        <f t="shared" si="81"/>
        <v/>
      </c>
      <c r="O20" s="215" t="str">
        <f t="shared" si="81"/>
        <v/>
      </c>
      <c r="P20" s="215" t="str">
        <f t="shared" si="81"/>
        <v/>
      </c>
      <c r="Q20" s="215" t="str">
        <f t="shared" si="81"/>
        <v/>
      </c>
      <c r="R20" s="215" t="str">
        <f t="shared" si="81"/>
        <v/>
      </c>
      <c r="S20" s="215" t="str">
        <f t="shared" si="81"/>
        <v/>
      </c>
      <c r="T20" s="215" t="str">
        <f t="shared" si="81"/>
        <v/>
      </c>
      <c r="U20" s="215" t="str">
        <f t="shared" si="81"/>
        <v/>
      </c>
      <c r="V20" s="216" t="str">
        <f t="shared" si="81"/>
        <v/>
      </c>
      <c r="W20" s="215" t="str">
        <f t="shared" si="81"/>
        <v/>
      </c>
      <c r="X20" s="215" t="str">
        <f t="shared" si="81"/>
        <v/>
      </c>
      <c r="Y20" s="215" t="str">
        <f t="shared" si="81"/>
        <v/>
      </c>
      <c r="Z20" s="215" t="str">
        <f t="shared" si="81"/>
        <v/>
      </c>
      <c r="AA20" s="215" t="str">
        <f t="shared" si="81"/>
        <v/>
      </c>
      <c r="AB20" s="215" t="str">
        <f t="shared" si="81"/>
        <v/>
      </c>
      <c r="AC20" s="215" t="str">
        <f t="shared" si="81"/>
        <v/>
      </c>
      <c r="AD20" s="215" t="str">
        <f t="shared" si="81"/>
        <v/>
      </c>
      <c r="AE20" s="216" t="str">
        <f t="shared" si="81"/>
        <v/>
      </c>
      <c r="AF20" s="215" t="str">
        <f t="shared" si="81"/>
        <v/>
      </c>
      <c r="AG20" s="215" t="str">
        <f t="shared" si="81"/>
        <v/>
      </c>
      <c r="AH20" s="215" t="str">
        <f t="shared" si="81"/>
        <v/>
      </c>
      <c r="AI20" s="215" t="str">
        <f t="shared" si="81"/>
        <v/>
      </c>
      <c r="AJ20" s="215" t="str">
        <f t="shared" si="81"/>
        <v/>
      </c>
      <c r="AK20" s="215" t="str">
        <f t="shared" si="81"/>
        <v/>
      </c>
      <c r="AL20" s="242" t="str">
        <f t="shared" si="81"/>
        <v/>
      </c>
      <c r="AM20" s="215" t="str">
        <f t="shared" si="81"/>
        <v/>
      </c>
      <c r="AN20" s="215" t="str">
        <f t="shared" si="81"/>
        <v/>
      </c>
      <c r="AO20" s="215" t="str">
        <f t="shared" si="81"/>
        <v/>
      </c>
      <c r="AP20" s="215" t="str">
        <f t="shared" si="81"/>
        <v/>
      </c>
      <c r="AQ20" s="215" t="str">
        <f t="shared" si="81"/>
        <v/>
      </c>
      <c r="AR20" s="215" t="str">
        <f t="shared" si="81"/>
        <v/>
      </c>
      <c r="AS20" s="215" t="str">
        <f t="shared" si="81"/>
        <v/>
      </c>
      <c r="AT20" s="215" t="str">
        <f t="shared" si="81"/>
        <v/>
      </c>
      <c r="AU20" s="215" t="str">
        <f t="shared" si="81"/>
        <v/>
      </c>
      <c r="AV20" s="215" t="str">
        <f t="shared" si="81"/>
        <v/>
      </c>
      <c r="AW20" s="216" t="str">
        <f t="shared" si="81"/>
        <v/>
      </c>
      <c r="AX20" s="215" t="str">
        <f t="shared" si="81"/>
        <v/>
      </c>
      <c r="AY20" s="215" t="str">
        <f t="shared" si="81"/>
        <v/>
      </c>
      <c r="AZ20" s="215" t="str">
        <f t="shared" si="81"/>
        <v/>
      </c>
      <c r="BA20" s="215" t="str">
        <f t="shared" si="81"/>
        <v/>
      </c>
      <c r="BB20" s="215" t="str">
        <f t="shared" si="81"/>
        <v/>
      </c>
      <c r="BC20" s="215" t="str">
        <f t="shared" si="81"/>
        <v/>
      </c>
      <c r="BD20" s="215" t="str">
        <f t="shared" si="81"/>
        <v/>
      </c>
      <c r="BE20" s="215" t="str">
        <f t="shared" si="81"/>
        <v/>
      </c>
      <c r="BF20" s="216" t="str">
        <f t="shared" si="81"/>
        <v/>
      </c>
      <c r="BG20" s="215" t="str">
        <f t="shared" si="81"/>
        <v/>
      </c>
      <c r="BH20" s="215" t="str">
        <f t="shared" si="81"/>
        <v/>
      </c>
      <c r="BI20" s="215" t="str">
        <f t="shared" si="81"/>
        <v/>
      </c>
      <c r="BJ20" s="215" t="str">
        <f t="shared" si="81"/>
        <v/>
      </c>
      <c r="BK20" s="215" t="str">
        <f t="shared" si="81"/>
        <v/>
      </c>
      <c r="BL20" s="215" t="str">
        <f t="shared" si="81"/>
        <v/>
      </c>
      <c r="BM20" s="215" t="str">
        <f t="shared" si="81"/>
        <v/>
      </c>
      <c r="BN20" s="215" t="str">
        <f t="shared" si="81"/>
        <v/>
      </c>
      <c r="BO20" s="216" t="str">
        <f t="shared" ref="BO20" si="82">IF(AND($J19&gt;=BO$6,$I19&lt;BS$6),"━","")</f>
        <v/>
      </c>
      <c r="BP20" s="215" t="str">
        <f t="shared" ref="BP20:BQ20" si="83">IF(AND($J19&gt;=BP$6,$I19&lt;BQ$6),"━","")</f>
        <v/>
      </c>
      <c r="BQ20" s="215" t="str">
        <f t="shared" si="83"/>
        <v/>
      </c>
      <c r="BR20" s="215" t="str">
        <f t="shared" ref="BR20" si="84">IF(AND($J19&gt;=BR$6,$I19&lt;BV$6),"━","")</f>
        <v/>
      </c>
      <c r="BS20" s="215" t="str">
        <f t="shared" ref="BS20:BT20" si="85">IF(AND($J19&gt;=BS$6,$I19&lt;BT$6),"━","")</f>
        <v/>
      </c>
      <c r="BT20" s="215" t="str">
        <f t="shared" si="85"/>
        <v/>
      </c>
      <c r="BU20" s="217" t="str">
        <f t="shared" si="45"/>
        <v/>
      </c>
      <c r="BV20" s="213" t="s">
        <v>147</v>
      </c>
      <c r="BW20" s="142"/>
      <c r="BX20" s="218" t="str">
        <f>IF(OR(I19="",J19=""),"",J19-I19+1)</f>
        <v/>
      </c>
    </row>
    <row r="21" spans="1:76" s="94" customFormat="1" ht="22" customHeight="1">
      <c r="A21" s="358">
        <v>8</v>
      </c>
      <c r="B21" s="360"/>
      <c r="C21" s="362"/>
      <c r="D21" s="364"/>
      <c r="E21" s="366"/>
      <c r="F21" s="368"/>
      <c r="G21" s="374"/>
      <c r="H21" s="372"/>
      <c r="I21" s="372"/>
      <c r="J21" s="372"/>
      <c r="K21" s="210" t="str">
        <f t="shared" ref="K21:BN21" si="86">IF(AND($H21&gt;=K$6,$G21&lt;L$6),"━","")</f>
        <v/>
      </c>
      <c r="L21" s="210" t="str">
        <f t="shared" si="86"/>
        <v/>
      </c>
      <c r="M21" s="211" t="str">
        <f t="shared" si="86"/>
        <v/>
      </c>
      <c r="N21" s="210" t="str">
        <f t="shared" si="86"/>
        <v/>
      </c>
      <c r="O21" s="210" t="str">
        <f t="shared" si="86"/>
        <v/>
      </c>
      <c r="P21" s="210" t="str">
        <f t="shared" si="86"/>
        <v/>
      </c>
      <c r="Q21" s="210" t="str">
        <f t="shared" si="86"/>
        <v/>
      </c>
      <c r="R21" s="210" t="str">
        <f t="shared" si="86"/>
        <v/>
      </c>
      <c r="S21" s="210" t="str">
        <f t="shared" si="86"/>
        <v/>
      </c>
      <c r="T21" s="210" t="str">
        <f t="shared" si="86"/>
        <v/>
      </c>
      <c r="U21" s="210" t="str">
        <f t="shared" si="86"/>
        <v/>
      </c>
      <c r="V21" s="211" t="str">
        <f t="shared" si="86"/>
        <v/>
      </c>
      <c r="W21" s="210" t="str">
        <f t="shared" si="86"/>
        <v/>
      </c>
      <c r="X21" s="210" t="str">
        <f t="shared" si="86"/>
        <v/>
      </c>
      <c r="Y21" s="210" t="str">
        <f t="shared" si="86"/>
        <v/>
      </c>
      <c r="Z21" s="210" t="str">
        <f t="shared" si="86"/>
        <v/>
      </c>
      <c r="AA21" s="210" t="str">
        <f t="shared" si="86"/>
        <v/>
      </c>
      <c r="AB21" s="210" t="str">
        <f t="shared" si="86"/>
        <v/>
      </c>
      <c r="AC21" s="210" t="str">
        <f t="shared" si="86"/>
        <v/>
      </c>
      <c r="AD21" s="210" t="str">
        <f t="shared" si="86"/>
        <v/>
      </c>
      <c r="AE21" s="211" t="str">
        <f t="shared" si="86"/>
        <v/>
      </c>
      <c r="AF21" s="210" t="str">
        <f t="shared" si="86"/>
        <v/>
      </c>
      <c r="AG21" s="210" t="str">
        <f t="shared" si="86"/>
        <v/>
      </c>
      <c r="AH21" s="210" t="str">
        <f t="shared" si="86"/>
        <v/>
      </c>
      <c r="AI21" s="210" t="str">
        <f t="shared" si="86"/>
        <v/>
      </c>
      <c r="AJ21" s="210" t="str">
        <f t="shared" si="86"/>
        <v/>
      </c>
      <c r="AK21" s="210" t="str">
        <f t="shared" si="86"/>
        <v/>
      </c>
      <c r="AL21" s="241" t="str">
        <f t="shared" si="86"/>
        <v/>
      </c>
      <c r="AM21" s="210" t="str">
        <f t="shared" si="86"/>
        <v/>
      </c>
      <c r="AN21" s="210" t="str">
        <f t="shared" si="86"/>
        <v/>
      </c>
      <c r="AO21" s="210" t="str">
        <f t="shared" si="86"/>
        <v/>
      </c>
      <c r="AP21" s="210" t="str">
        <f t="shared" si="86"/>
        <v/>
      </c>
      <c r="AQ21" s="210" t="str">
        <f t="shared" si="86"/>
        <v/>
      </c>
      <c r="AR21" s="210" t="str">
        <f t="shared" si="86"/>
        <v/>
      </c>
      <c r="AS21" s="210" t="str">
        <f t="shared" si="86"/>
        <v/>
      </c>
      <c r="AT21" s="210" t="str">
        <f t="shared" si="86"/>
        <v/>
      </c>
      <c r="AU21" s="210" t="str">
        <f t="shared" si="86"/>
        <v/>
      </c>
      <c r="AV21" s="210" t="str">
        <f t="shared" si="86"/>
        <v/>
      </c>
      <c r="AW21" s="211" t="str">
        <f t="shared" si="86"/>
        <v/>
      </c>
      <c r="AX21" s="210" t="str">
        <f t="shared" si="86"/>
        <v/>
      </c>
      <c r="AY21" s="210" t="str">
        <f t="shared" si="86"/>
        <v/>
      </c>
      <c r="AZ21" s="210" t="str">
        <f t="shared" si="86"/>
        <v/>
      </c>
      <c r="BA21" s="210" t="str">
        <f t="shared" si="86"/>
        <v/>
      </c>
      <c r="BB21" s="210" t="str">
        <f t="shared" si="86"/>
        <v/>
      </c>
      <c r="BC21" s="210" t="str">
        <f t="shared" si="86"/>
        <v/>
      </c>
      <c r="BD21" s="210" t="str">
        <f t="shared" si="86"/>
        <v/>
      </c>
      <c r="BE21" s="210" t="str">
        <f t="shared" si="86"/>
        <v/>
      </c>
      <c r="BF21" s="211" t="str">
        <f t="shared" si="86"/>
        <v/>
      </c>
      <c r="BG21" s="210" t="str">
        <f t="shared" si="86"/>
        <v/>
      </c>
      <c r="BH21" s="210" t="str">
        <f t="shared" si="86"/>
        <v/>
      </c>
      <c r="BI21" s="210" t="str">
        <f t="shared" si="86"/>
        <v/>
      </c>
      <c r="BJ21" s="210" t="str">
        <f t="shared" si="86"/>
        <v/>
      </c>
      <c r="BK21" s="210" t="str">
        <f t="shared" si="86"/>
        <v/>
      </c>
      <c r="BL21" s="210" t="str">
        <f t="shared" si="86"/>
        <v/>
      </c>
      <c r="BM21" s="210" t="str">
        <f t="shared" si="86"/>
        <v/>
      </c>
      <c r="BN21" s="210" t="str">
        <f t="shared" si="86"/>
        <v/>
      </c>
      <c r="BO21" s="211" t="str">
        <f t="shared" ref="BO21" si="87">IF(AND($H21&gt;=BO$6,$G21&lt;BS$6),"━","")</f>
        <v/>
      </c>
      <c r="BP21" s="210" t="str">
        <f t="shared" ref="BP21:BQ21" si="88">IF(AND($H21&gt;=BP$6,$G21&lt;BQ$6),"━","")</f>
        <v/>
      </c>
      <c r="BQ21" s="210" t="str">
        <f t="shared" si="88"/>
        <v/>
      </c>
      <c r="BR21" s="210" t="str">
        <f t="shared" ref="BR21" si="89">IF(AND($H21&gt;=BR$6,$G21&lt;BV$6),"━","")</f>
        <v/>
      </c>
      <c r="BS21" s="210" t="str">
        <f t="shared" ref="BS21:BT21" si="90">IF(AND($H21&gt;=BS$6,$G21&lt;BT$6),"━","")</f>
        <v/>
      </c>
      <c r="BT21" s="210" t="str">
        <f t="shared" si="90"/>
        <v/>
      </c>
      <c r="BU21" s="212" t="str">
        <f t="shared" si="39"/>
        <v/>
      </c>
      <c r="BV21" s="213" t="s">
        <v>147</v>
      </c>
      <c r="BW21" s="142"/>
      <c r="BX21" s="214" t="str">
        <f>IF(OR(G21="",H21=""),"",H21-G21+1)</f>
        <v/>
      </c>
    </row>
    <row r="22" spans="1:76" s="94" customFormat="1" ht="22" customHeight="1">
      <c r="A22" s="359"/>
      <c r="B22" s="361"/>
      <c r="C22" s="363"/>
      <c r="D22" s="365"/>
      <c r="E22" s="367"/>
      <c r="F22" s="369"/>
      <c r="G22" s="375"/>
      <c r="H22" s="373"/>
      <c r="I22" s="373"/>
      <c r="J22" s="373"/>
      <c r="K22" s="215" t="str">
        <f t="shared" ref="K22:BN22" si="91">IF(AND($J21&gt;=K$6,$I21&lt;L$6),"━","")</f>
        <v/>
      </c>
      <c r="L22" s="215" t="str">
        <f t="shared" si="91"/>
        <v/>
      </c>
      <c r="M22" s="216" t="str">
        <f t="shared" si="91"/>
        <v/>
      </c>
      <c r="N22" s="215" t="str">
        <f t="shared" si="91"/>
        <v/>
      </c>
      <c r="O22" s="215" t="str">
        <f t="shared" si="91"/>
        <v/>
      </c>
      <c r="P22" s="215" t="str">
        <f t="shared" si="91"/>
        <v/>
      </c>
      <c r="Q22" s="215" t="str">
        <f t="shared" si="91"/>
        <v/>
      </c>
      <c r="R22" s="215" t="str">
        <f t="shared" si="91"/>
        <v/>
      </c>
      <c r="S22" s="215" t="str">
        <f t="shared" si="91"/>
        <v/>
      </c>
      <c r="T22" s="215" t="str">
        <f t="shared" si="91"/>
        <v/>
      </c>
      <c r="U22" s="215" t="str">
        <f t="shared" si="91"/>
        <v/>
      </c>
      <c r="V22" s="216" t="str">
        <f t="shared" si="91"/>
        <v/>
      </c>
      <c r="W22" s="215" t="str">
        <f t="shared" si="91"/>
        <v/>
      </c>
      <c r="X22" s="215" t="str">
        <f t="shared" si="91"/>
        <v/>
      </c>
      <c r="Y22" s="215" t="str">
        <f t="shared" si="91"/>
        <v/>
      </c>
      <c r="Z22" s="215" t="str">
        <f t="shared" si="91"/>
        <v/>
      </c>
      <c r="AA22" s="215" t="str">
        <f t="shared" si="91"/>
        <v/>
      </c>
      <c r="AB22" s="215" t="str">
        <f t="shared" si="91"/>
        <v/>
      </c>
      <c r="AC22" s="215" t="str">
        <f t="shared" si="91"/>
        <v/>
      </c>
      <c r="AD22" s="215" t="str">
        <f t="shared" si="91"/>
        <v/>
      </c>
      <c r="AE22" s="216" t="str">
        <f t="shared" si="91"/>
        <v/>
      </c>
      <c r="AF22" s="215" t="str">
        <f t="shared" si="91"/>
        <v/>
      </c>
      <c r="AG22" s="215" t="str">
        <f t="shared" si="91"/>
        <v/>
      </c>
      <c r="AH22" s="215" t="str">
        <f t="shared" si="91"/>
        <v/>
      </c>
      <c r="AI22" s="215" t="str">
        <f t="shared" si="91"/>
        <v/>
      </c>
      <c r="AJ22" s="215" t="str">
        <f t="shared" si="91"/>
        <v/>
      </c>
      <c r="AK22" s="215" t="str">
        <f t="shared" si="91"/>
        <v/>
      </c>
      <c r="AL22" s="242" t="str">
        <f t="shared" si="91"/>
        <v/>
      </c>
      <c r="AM22" s="215" t="str">
        <f t="shared" si="91"/>
        <v/>
      </c>
      <c r="AN22" s="215" t="str">
        <f t="shared" si="91"/>
        <v/>
      </c>
      <c r="AO22" s="215" t="str">
        <f t="shared" si="91"/>
        <v/>
      </c>
      <c r="AP22" s="215" t="str">
        <f t="shared" si="91"/>
        <v/>
      </c>
      <c r="AQ22" s="215" t="str">
        <f t="shared" si="91"/>
        <v/>
      </c>
      <c r="AR22" s="215" t="str">
        <f t="shared" si="91"/>
        <v/>
      </c>
      <c r="AS22" s="215" t="str">
        <f t="shared" si="91"/>
        <v/>
      </c>
      <c r="AT22" s="215" t="str">
        <f t="shared" si="91"/>
        <v/>
      </c>
      <c r="AU22" s="215" t="str">
        <f t="shared" si="91"/>
        <v/>
      </c>
      <c r="AV22" s="215" t="str">
        <f t="shared" si="91"/>
        <v/>
      </c>
      <c r="AW22" s="216" t="str">
        <f t="shared" si="91"/>
        <v/>
      </c>
      <c r="AX22" s="215" t="str">
        <f t="shared" si="91"/>
        <v/>
      </c>
      <c r="AY22" s="215" t="str">
        <f t="shared" si="91"/>
        <v/>
      </c>
      <c r="AZ22" s="215" t="str">
        <f t="shared" si="91"/>
        <v/>
      </c>
      <c r="BA22" s="215" t="str">
        <f t="shared" si="91"/>
        <v/>
      </c>
      <c r="BB22" s="215" t="str">
        <f t="shared" si="91"/>
        <v/>
      </c>
      <c r="BC22" s="215" t="str">
        <f t="shared" si="91"/>
        <v/>
      </c>
      <c r="BD22" s="215" t="str">
        <f t="shared" si="91"/>
        <v/>
      </c>
      <c r="BE22" s="215" t="str">
        <f t="shared" si="91"/>
        <v/>
      </c>
      <c r="BF22" s="216" t="str">
        <f t="shared" si="91"/>
        <v/>
      </c>
      <c r="BG22" s="215" t="str">
        <f t="shared" si="91"/>
        <v/>
      </c>
      <c r="BH22" s="215" t="str">
        <f t="shared" si="91"/>
        <v/>
      </c>
      <c r="BI22" s="215" t="str">
        <f t="shared" si="91"/>
        <v/>
      </c>
      <c r="BJ22" s="215" t="str">
        <f t="shared" si="91"/>
        <v/>
      </c>
      <c r="BK22" s="215" t="str">
        <f t="shared" si="91"/>
        <v/>
      </c>
      <c r="BL22" s="215" t="str">
        <f t="shared" si="91"/>
        <v/>
      </c>
      <c r="BM22" s="215" t="str">
        <f t="shared" si="91"/>
        <v/>
      </c>
      <c r="BN22" s="215" t="str">
        <f t="shared" si="91"/>
        <v/>
      </c>
      <c r="BO22" s="216" t="str">
        <f t="shared" ref="BO22" si="92">IF(AND($J21&gt;=BO$6,$I21&lt;BS$6),"━","")</f>
        <v/>
      </c>
      <c r="BP22" s="215" t="str">
        <f t="shared" ref="BP22:BQ22" si="93">IF(AND($J21&gt;=BP$6,$I21&lt;BQ$6),"━","")</f>
        <v/>
      </c>
      <c r="BQ22" s="215" t="str">
        <f t="shared" si="93"/>
        <v/>
      </c>
      <c r="BR22" s="215" t="str">
        <f t="shared" ref="BR22" si="94">IF(AND($J21&gt;=BR$6,$I21&lt;BV$6),"━","")</f>
        <v/>
      </c>
      <c r="BS22" s="215" t="str">
        <f t="shared" ref="BS22:BT22" si="95">IF(AND($J21&gt;=BS$6,$I21&lt;BT$6),"━","")</f>
        <v/>
      </c>
      <c r="BT22" s="215" t="str">
        <f t="shared" si="95"/>
        <v/>
      </c>
      <c r="BU22" s="217" t="str">
        <f t="shared" si="45"/>
        <v/>
      </c>
      <c r="BV22" s="213" t="s">
        <v>147</v>
      </c>
      <c r="BW22" s="142"/>
      <c r="BX22" s="218" t="str">
        <f>IF(OR(I21="",J21=""),"",J21-I21+1)</f>
        <v/>
      </c>
    </row>
    <row r="23" spans="1:76" s="94" customFormat="1" ht="22" customHeight="1">
      <c r="A23" s="358">
        <v>9</v>
      </c>
      <c r="B23" s="360"/>
      <c r="C23" s="362"/>
      <c r="D23" s="364"/>
      <c r="E23" s="366"/>
      <c r="F23" s="376"/>
      <c r="G23" s="374"/>
      <c r="H23" s="372"/>
      <c r="I23" s="372"/>
      <c r="J23" s="372"/>
      <c r="K23" s="210" t="str">
        <f t="shared" ref="K23:BN23" si="96">IF(AND($H23&gt;=K$6,$G23&lt;L$6),"━","")</f>
        <v/>
      </c>
      <c r="L23" s="210" t="str">
        <f t="shared" si="96"/>
        <v/>
      </c>
      <c r="M23" s="211" t="str">
        <f t="shared" si="96"/>
        <v/>
      </c>
      <c r="N23" s="210" t="str">
        <f t="shared" si="96"/>
        <v/>
      </c>
      <c r="O23" s="210" t="str">
        <f t="shared" si="96"/>
        <v/>
      </c>
      <c r="P23" s="210" t="str">
        <f t="shared" si="96"/>
        <v/>
      </c>
      <c r="Q23" s="210" t="str">
        <f t="shared" si="96"/>
        <v/>
      </c>
      <c r="R23" s="210" t="str">
        <f t="shared" si="96"/>
        <v/>
      </c>
      <c r="S23" s="210" t="str">
        <f t="shared" si="96"/>
        <v/>
      </c>
      <c r="T23" s="210" t="str">
        <f t="shared" si="96"/>
        <v/>
      </c>
      <c r="U23" s="210" t="str">
        <f t="shared" si="96"/>
        <v/>
      </c>
      <c r="V23" s="211" t="str">
        <f t="shared" si="96"/>
        <v/>
      </c>
      <c r="W23" s="210" t="str">
        <f t="shared" si="96"/>
        <v/>
      </c>
      <c r="X23" s="210" t="str">
        <f t="shared" si="96"/>
        <v/>
      </c>
      <c r="Y23" s="210" t="str">
        <f t="shared" si="96"/>
        <v/>
      </c>
      <c r="Z23" s="210" t="str">
        <f t="shared" si="96"/>
        <v/>
      </c>
      <c r="AA23" s="210" t="str">
        <f t="shared" si="96"/>
        <v/>
      </c>
      <c r="AB23" s="210" t="str">
        <f t="shared" si="96"/>
        <v/>
      </c>
      <c r="AC23" s="210" t="str">
        <f t="shared" si="96"/>
        <v/>
      </c>
      <c r="AD23" s="210" t="str">
        <f t="shared" si="96"/>
        <v/>
      </c>
      <c r="AE23" s="211" t="str">
        <f t="shared" si="96"/>
        <v/>
      </c>
      <c r="AF23" s="210" t="str">
        <f t="shared" si="96"/>
        <v/>
      </c>
      <c r="AG23" s="210" t="str">
        <f t="shared" si="96"/>
        <v/>
      </c>
      <c r="AH23" s="210" t="str">
        <f t="shared" si="96"/>
        <v/>
      </c>
      <c r="AI23" s="210" t="str">
        <f t="shared" si="96"/>
        <v/>
      </c>
      <c r="AJ23" s="210" t="str">
        <f t="shared" si="96"/>
        <v/>
      </c>
      <c r="AK23" s="210" t="str">
        <f t="shared" si="96"/>
        <v/>
      </c>
      <c r="AL23" s="241" t="str">
        <f t="shared" si="96"/>
        <v/>
      </c>
      <c r="AM23" s="210" t="str">
        <f t="shared" si="96"/>
        <v/>
      </c>
      <c r="AN23" s="210" t="str">
        <f t="shared" si="96"/>
        <v/>
      </c>
      <c r="AO23" s="210" t="str">
        <f t="shared" si="96"/>
        <v/>
      </c>
      <c r="AP23" s="210" t="str">
        <f t="shared" si="96"/>
        <v/>
      </c>
      <c r="AQ23" s="210" t="str">
        <f t="shared" si="96"/>
        <v/>
      </c>
      <c r="AR23" s="210" t="str">
        <f t="shared" si="96"/>
        <v/>
      </c>
      <c r="AS23" s="210" t="str">
        <f t="shared" si="96"/>
        <v/>
      </c>
      <c r="AT23" s="210" t="str">
        <f t="shared" si="96"/>
        <v/>
      </c>
      <c r="AU23" s="210" t="str">
        <f t="shared" si="96"/>
        <v/>
      </c>
      <c r="AV23" s="210" t="str">
        <f t="shared" si="96"/>
        <v/>
      </c>
      <c r="AW23" s="211" t="str">
        <f t="shared" si="96"/>
        <v/>
      </c>
      <c r="AX23" s="210" t="str">
        <f t="shared" si="96"/>
        <v/>
      </c>
      <c r="AY23" s="210" t="str">
        <f t="shared" si="96"/>
        <v/>
      </c>
      <c r="AZ23" s="210" t="str">
        <f t="shared" si="96"/>
        <v/>
      </c>
      <c r="BA23" s="210" t="str">
        <f t="shared" si="96"/>
        <v/>
      </c>
      <c r="BB23" s="210" t="str">
        <f t="shared" si="96"/>
        <v/>
      </c>
      <c r="BC23" s="210" t="str">
        <f t="shared" si="96"/>
        <v/>
      </c>
      <c r="BD23" s="210" t="str">
        <f t="shared" si="96"/>
        <v/>
      </c>
      <c r="BE23" s="210" t="str">
        <f t="shared" si="96"/>
        <v/>
      </c>
      <c r="BF23" s="211" t="str">
        <f t="shared" si="96"/>
        <v/>
      </c>
      <c r="BG23" s="210" t="str">
        <f t="shared" si="96"/>
        <v/>
      </c>
      <c r="BH23" s="210" t="str">
        <f t="shared" si="96"/>
        <v/>
      </c>
      <c r="BI23" s="210" t="str">
        <f t="shared" si="96"/>
        <v/>
      </c>
      <c r="BJ23" s="210" t="str">
        <f t="shared" si="96"/>
        <v/>
      </c>
      <c r="BK23" s="210" t="str">
        <f t="shared" si="96"/>
        <v/>
      </c>
      <c r="BL23" s="210" t="str">
        <f t="shared" si="96"/>
        <v/>
      </c>
      <c r="BM23" s="210" t="str">
        <f t="shared" si="96"/>
        <v/>
      </c>
      <c r="BN23" s="210" t="str">
        <f t="shared" si="96"/>
        <v/>
      </c>
      <c r="BO23" s="211" t="str">
        <f t="shared" ref="BO23" si="97">IF(AND($H23&gt;=BO$6,$G23&lt;BS$6),"━","")</f>
        <v/>
      </c>
      <c r="BP23" s="210" t="str">
        <f t="shared" ref="BP23:BQ23" si="98">IF(AND($H23&gt;=BP$6,$G23&lt;BQ$6),"━","")</f>
        <v/>
      </c>
      <c r="BQ23" s="210" t="str">
        <f t="shared" si="98"/>
        <v/>
      </c>
      <c r="BR23" s="210" t="str">
        <f t="shared" ref="BR23" si="99">IF(AND($H23&gt;=BR$6,$G23&lt;BV$6),"━","")</f>
        <v/>
      </c>
      <c r="BS23" s="210" t="str">
        <f t="shared" ref="BS23:BT23" si="100">IF(AND($H23&gt;=BS$6,$G23&lt;BT$6),"━","")</f>
        <v/>
      </c>
      <c r="BT23" s="210" t="str">
        <f t="shared" si="100"/>
        <v/>
      </c>
      <c r="BU23" s="212" t="str">
        <f t="shared" si="39"/>
        <v/>
      </c>
      <c r="BV23" s="213" t="s">
        <v>147</v>
      </c>
      <c r="BW23" s="142"/>
      <c r="BX23" s="214" t="str">
        <f>IF(OR(G23="",H23=""),"",H23-G23+1)</f>
        <v/>
      </c>
    </row>
    <row r="24" spans="1:76" s="94" customFormat="1" ht="22" customHeight="1">
      <c r="A24" s="359"/>
      <c r="B24" s="361"/>
      <c r="C24" s="363"/>
      <c r="D24" s="365"/>
      <c r="E24" s="367"/>
      <c r="F24" s="377"/>
      <c r="G24" s="375"/>
      <c r="H24" s="373"/>
      <c r="I24" s="373"/>
      <c r="J24" s="373"/>
      <c r="K24" s="215" t="str">
        <f t="shared" ref="K24:BN24" si="101">IF(AND($J23&gt;=K$6,$I23&lt;L$6),"━","")</f>
        <v/>
      </c>
      <c r="L24" s="215" t="str">
        <f t="shared" si="101"/>
        <v/>
      </c>
      <c r="M24" s="216" t="str">
        <f t="shared" si="101"/>
        <v/>
      </c>
      <c r="N24" s="215" t="str">
        <f t="shared" si="101"/>
        <v/>
      </c>
      <c r="O24" s="215" t="str">
        <f t="shared" si="101"/>
        <v/>
      </c>
      <c r="P24" s="215" t="str">
        <f t="shared" si="101"/>
        <v/>
      </c>
      <c r="Q24" s="215" t="str">
        <f t="shared" si="101"/>
        <v/>
      </c>
      <c r="R24" s="215" t="str">
        <f t="shared" si="101"/>
        <v/>
      </c>
      <c r="S24" s="215" t="str">
        <f t="shared" si="101"/>
        <v/>
      </c>
      <c r="T24" s="215" t="str">
        <f t="shared" si="101"/>
        <v/>
      </c>
      <c r="U24" s="215" t="str">
        <f t="shared" si="101"/>
        <v/>
      </c>
      <c r="V24" s="216" t="str">
        <f t="shared" si="101"/>
        <v/>
      </c>
      <c r="W24" s="215" t="str">
        <f t="shared" si="101"/>
        <v/>
      </c>
      <c r="X24" s="215" t="str">
        <f t="shared" si="101"/>
        <v/>
      </c>
      <c r="Y24" s="215" t="str">
        <f t="shared" si="101"/>
        <v/>
      </c>
      <c r="Z24" s="215" t="str">
        <f t="shared" si="101"/>
        <v/>
      </c>
      <c r="AA24" s="215" t="str">
        <f t="shared" si="101"/>
        <v/>
      </c>
      <c r="AB24" s="215" t="str">
        <f t="shared" si="101"/>
        <v/>
      </c>
      <c r="AC24" s="215" t="str">
        <f t="shared" si="101"/>
        <v/>
      </c>
      <c r="AD24" s="215" t="str">
        <f t="shared" si="101"/>
        <v/>
      </c>
      <c r="AE24" s="216" t="str">
        <f t="shared" si="101"/>
        <v/>
      </c>
      <c r="AF24" s="215" t="str">
        <f t="shared" si="101"/>
        <v/>
      </c>
      <c r="AG24" s="215" t="str">
        <f t="shared" si="101"/>
        <v/>
      </c>
      <c r="AH24" s="215" t="str">
        <f t="shared" si="101"/>
        <v/>
      </c>
      <c r="AI24" s="215" t="str">
        <f t="shared" si="101"/>
        <v/>
      </c>
      <c r="AJ24" s="215" t="str">
        <f t="shared" si="101"/>
        <v/>
      </c>
      <c r="AK24" s="215" t="str">
        <f t="shared" si="101"/>
        <v/>
      </c>
      <c r="AL24" s="242" t="str">
        <f t="shared" si="101"/>
        <v/>
      </c>
      <c r="AM24" s="215" t="str">
        <f t="shared" si="101"/>
        <v/>
      </c>
      <c r="AN24" s="215" t="str">
        <f t="shared" si="101"/>
        <v/>
      </c>
      <c r="AO24" s="215" t="str">
        <f t="shared" si="101"/>
        <v/>
      </c>
      <c r="AP24" s="215" t="str">
        <f t="shared" si="101"/>
        <v/>
      </c>
      <c r="AQ24" s="215" t="str">
        <f t="shared" si="101"/>
        <v/>
      </c>
      <c r="AR24" s="215" t="str">
        <f t="shared" si="101"/>
        <v/>
      </c>
      <c r="AS24" s="215" t="str">
        <f t="shared" si="101"/>
        <v/>
      </c>
      <c r="AT24" s="215" t="str">
        <f t="shared" si="101"/>
        <v/>
      </c>
      <c r="AU24" s="215" t="str">
        <f t="shared" si="101"/>
        <v/>
      </c>
      <c r="AV24" s="215" t="str">
        <f t="shared" si="101"/>
        <v/>
      </c>
      <c r="AW24" s="216" t="str">
        <f t="shared" si="101"/>
        <v/>
      </c>
      <c r="AX24" s="215" t="str">
        <f t="shared" si="101"/>
        <v/>
      </c>
      <c r="AY24" s="215" t="str">
        <f t="shared" si="101"/>
        <v/>
      </c>
      <c r="AZ24" s="215" t="str">
        <f t="shared" si="101"/>
        <v/>
      </c>
      <c r="BA24" s="215" t="str">
        <f t="shared" si="101"/>
        <v/>
      </c>
      <c r="BB24" s="215" t="str">
        <f t="shared" si="101"/>
        <v/>
      </c>
      <c r="BC24" s="215" t="str">
        <f t="shared" si="101"/>
        <v/>
      </c>
      <c r="BD24" s="215" t="str">
        <f t="shared" si="101"/>
        <v/>
      </c>
      <c r="BE24" s="215" t="str">
        <f t="shared" si="101"/>
        <v/>
      </c>
      <c r="BF24" s="216" t="str">
        <f t="shared" si="101"/>
        <v/>
      </c>
      <c r="BG24" s="215" t="str">
        <f t="shared" si="101"/>
        <v/>
      </c>
      <c r="BH24" s="215" t="str">
        <f t="shared" si="101"/>
        <v/>
      </c>
      <c r="BI24" s="215" t="str">
        <f t="shared" si="101"/>
        <v/>
      </c>
      <c r="BJ24" s="215" t="str">
        <f t="shared" si="101"/>
        <v/>
      </c>
      <c r="BK24" s="215" t="str">
        <f t="shared" si="101"/>
        <v/>
      </c>
      <c r="BL24" s="215" t="str">
        <f t="shared" si="101"/>
        <v/>
      </c>
      <c r="BM24" s="215" t="str">
        <f t="shared" si="101"/>
        <v/>
      </c>
      <c r="BN24" s="215" t="str">
        <f t="shared" si="101"/>
        <v/>
      </c>
      <c r="BO24" s="216" t="str">
        <f t="shared" ref="BO24" si="102">IF(AND($J23&gt;=BO$6,$I23&lt;BS$6),"━","")</f>
        <v/>
      </c>
      <c r="BP24" s="215" t="str">
        <f t="shared" ref="BP24:BQ24" si="103">IF(AND($J23&gt;=BP$6,$I23&lt;BQ$6),"━","")</f>
        <v/>
      </c>
      <c r="BQ24" s="215" t="str">
        <f t="shared" si="103"/>
        <v/>
      </c>
      <c r="BR24" s="215" t="str">
        <f t="shared" ref="BR24" si="104">IF(AND($J23&gt;=BR$6,$I23&lt;BV$6),"━","")</f>
        <v/>
      </c>
      <c r="BS24" s="215" t="str">
        <f t="shared" ref="BS24:BT24" si="105">IF(AND($J23&gt;=BS$6,$I23&lt;BT$6),"━","")</f>
        <v/>
      </c>
      <c r="BT24" s="215" t="str">
        <f t="shared" si="105"/>
        <v/>
      </c>
      <c r="BU24" s="217" t="str">
        <f t="shared" si="45"/>
        <v/>
      </c>
      <c r="BV24" s="213" t="s">
        <v>147</v>
      </c>
      <c r="BW24" s="142"/>
      <c r="BX24" s="218" t="str">
        <f>IF(OR(I23="",J23=""),"",J23-I23+1)</f>
        <v/>
      </c>
    </row>
    <row r="25" spans="1:76" s="94" customFormat="1" ht="22" customHeight="1">
      <c r="A25" s="358">
        <v>10</v>
      </c>
      <c r="B25" s="360"/>
      <c r="C25" s="362"/>
      <c r="D25" s="364"/>
      <c r="E25" s="366"/>
      <c r="F25" s="376"/>
      <c r="G25" s="374"/>
      <c r="H25" s="372"/>
      <c r="I25" s="372"/>
      <c r="J25" s="372"/>
      <c r="K25" s="210" t="str">
        <f t="shared" ref="K25:BN25" si="106">IF(AND($H25&gt;=K$6,$G25&lt;L$6),"━","")</f>
        <v/>
      </c>
      <c r="L25" s="210" t="str">
        <f t="shared" si="106"/>
        <v/>
      </c>
      <c r="M25" s="211" t="str">
        <f t="shared" si="106"/>
        <v/>
      </c>
      <c r="N25" s="210" t="str">
        <f t="shared" si="106"/>
        <v/>
      </c>
      <c r="O25" s="210" t="str">
        <f t="shared" si="106"/>
        <v/>
      </c>
      <c r="P25" s="210" t="str">
        <f t="shared" si="106"/>
        <v/>
      </c>
      <c r="Q25" s="210" t="str">
        <f t="shared" si="106"/>
        <v/>
      </c>
      <c r="R25" s="210" t="str">
        <f t="shared" si="106"/>
        <v/>
      </c>
      <c r="S25" s="210" t="str">
        <f t="shared" si="106"/>
        <v/>
      </c>
      <c r="T25" s="210" t="str">
        <f t="shared" si="106"/>
        <v/>
      </c>
      <c r="U25" s="210" t="str">
        <f t="shared" si="106"/>
        <v/>
      </c>
      <c r="V25" s="211" t="str">
        <f t="shared" si="106"/>
        <v/>
      </c>
      <c r="W25" s="210" t="str">
        <f t="shared" si="106"/>
        <v/>
      </c>
      <c r="X25" s="210" t="str">
        <f t="shared" si="106"/>
        <v/>
      </c>
      <c r="Y25" s="210" t="str">
        <f t="shared" si="106"/>
        <v/>
      </c>
      <c r="Z25" s="210" t="str">
        <f t="shared" si="106"/>
        <v/>
      </c>
      <c r="AA25" s="210" t="str">
        <f t="shared" si="106"/>
        <v/>
      </c>
      <c r="AB25" s="210" t="str">
        <f t="shared" si="106"/>
        <v/>
      </c>
      <c r="AC25" s="210" t="str">
        <f t="shared" si="106"/>
        <v/>
      </c>
      <c r="AD25" s="210" t="str">
        <f t="shared" si="106"/>
        <v/>
      </c>
      <c r="AE25" s="211" t="str">
        <f t="shared" si="106"/>
        <v/>
      </c>
      <c r="AF25" s="210" t="str">
        <f t="shared" si="106"/>
        <v/>
      </c>
      <c r="AG25" s="210" t="str">
        <f t="shared" si="106"/>
        <v/>
      </c>
      <c r="AH25" s="210" t="str">
        <f t="shared" si="106"/>
        <v/>
      </c>
      <c r="AI25" s="210" t="str">
        <f t="shared" si="106"/>
        <v/>
      </c>
      <c r="AJ25" s="210" t="str">
        <f t="shared" si="106"/>
        <v/>
      </c>
      <c r="AK25" s="210" t="str">
        <f t="shared" si="106"/>
        <v/>
      </c>
      <c r="AL25" s="241" t="str">
        <f t="shared" si="106"/>
        <v/>
      </c>
      <c r="AM25" s="210" t="str">
        <f t="shared" si="106"/>
        <v/>
      </c>
      <c r="AN25" s="210" t="str">
        <f t="shared" si="106"/>
        <v/>
      </c>
      <c r="AO25" s="210" t="str">
        <f t="shared" si="106"/>
        <v/>
      </c>
      <c r="AP25" s="210" t="str">
        <f t="shared" si="106"/>
        <v/>
      </c>
      <c r="AQ25" s="210" t="str">
        <f t="shared" si="106"/>
        <v/>
      </c>
      <c r="AR25" s="210" t="str">
        <f t="shared" si="106"/>
        <v/>
      </c>
      <c r="AS25" s="210" t="str">
        <f t="shared" si="106"/>
        <v/>
      </c>
      <c r="AT25" s="210" t="str">
        <f t="shared" si="106"/>
        <v/>
      </c>
      <c r="AU25" s="210" t="str">
        <f t="shared" si="106"/>
        <v/>
      </c>
      <c r="AV25" s="210" t="str">
        <f t="shared" si="106"/>
        <v/>
      </c>
      <c r="AW25" s="211" t="str">
        <f t="shared" si="106"/>
        <v/>
      </c>
      <c r="AX25" s="210" t="str">
        <f t="shared" si="106"/>
        <v/>
      </c>
      <c r="AY25" s="210" t="str">
        <f t="shared" si="106"/>
        <v/>
      </c>
      <c r="AZ25" s="210" t="str">
        <f t="shared" si="106"/>
        <v/>
      </c>
      <c r="BA25" s="210" t="str">
        <f t="shared" si="106"/>
        <v/>
      </c>
      <c r="BB25" s="210" t="str">
        <f t="shared" si="106"/>
        <v/>
      </c>
      <c r="BC25" s="210" t="str">
        <f t="shared" si="106"/>
        <v/>
      </c>
      <c r="BD25" s="210" t="str">
        <f t="shared" si="106"/>
        <v/>
      </c>
      <c r="BE25" s="210" t="str">
        <f t="shared" si="106"/>
        <v/>
      </c>
      <c r="BF25" s="211" t="str">
        <f t="shared" si="106"/>
        <v/>
      </c>
      <c r="BG25" s="210" t="str">
        <f t="shared" si="106"/>
        <v/>
      </c>
      <c r="BH25" s="210" t="str">
        <f t="shared" si="106"/>
        <v/>
      </c>
      <c r="BI25" s="210" t="str">
        <f t="shared" si="106"/>
        <v/>
      </c>
      <c r="BJ25" s="210" t="str">
        <f t="shared" si="106"/>
        <v/>
      </c>
      <c r="BK25" s="210" t="str">
        <f t="shared" si="106"/>
        <v/>
      </c>
      <c r="BL25" s="210" t="str">
        <f t="shared" si="106"/>
        <v/>
      </c>
      <c r="BM25" s="210" t="str">
        <f t="shared" si="106"/>
        <v/>
      </c>
      <c r="BN25" s="210" t="str">
        <f t="shared" si="106"/>
        <v/>
      </c>
      <c r="BO25" s="211" t="str">
        <f t="shared" ref="BO25" si="107">IF(AND($H25&gt;=BO$6,$G25&lt;BS$6),"━","")</f>
        <v/>
      </c>
      <c r="BP25" s="210" t="str">
        <f t="shared" ref="BP25:BQ25" si="108">IF(AND($H25&gt;=BP$6,$G25&lt;BQ$6),"━","")</f>
        <v/>
      </c>
      <c r="BQ25" s="210" t="str">
        <f t="shared" si="108"/>
        <v/>
      </c>
      <c r="BR25" s="210" t="str">
        <f t="shared" ref="BR25" si="109">IF(AND($H25&gt;=BR$6,$G25&lt;BV$6),"━","")</f>
        <v/>
      </c>
      <c r="BS25" s="210" t="str">
        <f t="shared" ref="BS25:BT25" si="110">IF(AND($H25&gt;=BS$6,$G25&lt;BT$6),"━","")</f>
        <v/>
      </c>
      <c r="BT25" s="210" t="str">
        <f t="shared" si="110"/>
        <v/>
      </c>
      <c r="BU25" s="212" t="str">
        <f t="shared" si="39"/>
        <v/>
      </c>
      <c r="BV25" s="213" t="s">
        <v>147</v>
      </c>
      <c r="BW25" s="142"/>
      <c r="BX25" s="214" t="str">
        <f>IF(OR(G25="",H25=""),"",H25-G25+1)</f>
        <v/>
      </c>
    </row>
    <row r="26" spans="1:76" s="94" customFormat="1" ht="22" customHeight="1">
      <c r="A26" s="359"/>
      <c r="B26" s="361"/>
      <c r="C26" s="363"/>
      <c r="D26" s="365"/>
      <c r="E26" s="367"/>
      <c r="F26" s="377"/>
      <c r="G26" s="375"/>
      <c r="H26" s="373"/>
      <c r="I26" s="373"/>
      <c r="J26" s="373"/>
      <c r="K26" s="215" t="str">
        <f t="shared" ref="K26:BN26" si="111">IF(AND($J25&gt;=K$6,$I25&lt;L$6),"━","")</f>
        <v/>
      </c>
      <c r="L26" s="215" t="str">
        <f t="shared" si="111"/>
        <v/>
      </c>
      <c r="M26" s="216" t="str">
        <f t="shared" si="111"/>
        <v/>
      </c>
      <c r="N26" s="215" t="str">
        <f t="shared" si="111"/>
        <v/>
      </c>
      <c r="O26" s="215" t="str">
        <f t="shared" si="111"/>
        <v/>
      </c>
      <c r="P26" s="215" t="str">
        <f t="shared" si="111"/>
        <v/>
      </c>
      <c r="Q26" s="215" t="str">
        <f t="shared" si="111"/>
        <v/>
      </c>
      <c r="R26" s="215" t="str">
        <f t="shared" si="111"/>
        <v/>
      </c>
      <c r="S26" s="215" t="str">
        <f t="shared" si="111"/>
        <v/>
      </c>
      <c r="T26" s="215" t="str">
        <f t="shared" si="111"/>
        <v/>
      </c>
      <c r="U26" s="215" t="str">
        <f t="shared" si="111"/>
        <v/>
      </c>
      <c r="V26" s="216" t="str">
        <f t="shared" si="111"/>
        <v/>
      </c>
      <c r="W26" s="215" t="str">
        <f t="shared" si="111"/>
        <v/>
      </c>
      <c r="X26" s="215" t="str">
        <f t="shared" si="111"/>
        <v/>
      </c>
      <c r="Y26" s="215" t="str">
        <f t="shared" si="111"/>
        <v/>
      </c>
      <c r="Z26" s="215" t="str">
        <f t="shared" si="111"/>
        <v/>
      </c>
      <c r="AA26" s="215" t="str">
        <f t="shared" si="111"/>
        <v/>
      </c>
      <c r="AB26" s="215" t="str">
        <f t="shared" si="111"/>
        <v/>
      </c>
      <c r="AC26" s="215" t="str">
        <f t="shared" si="111"/>
        <v/>
      </c>
      <c r="AD26" s="215" t="str">
        <f t="shared" si="111"/>
        <v/>
      </c>
      <c r="AE26" s="216" t="str">
        <f t="shared" si="111"/>
        <v/>
      </c>
      <c r="AF26" s="215" t="str">
        <f t="shared" si="111"/>
        <v/>
      </c>
      <c r="AG26" s="215" t="str">
        <f t="shared" si="111"/>
        <v/>
      </c>
      <c r="AH26" s="215" t="str">
        <f t="shared" si="111"/>
        <v/>
      </c>
      <c r="AI26" s="215" t="str">
        <f t="shared" si="111"/>
        <v/>
      </c>
      <c r="AJ26" s="215" t="str">
        <f t="shared" si="111"/>
        <v/>
      </c>
      <c r="AK26" s="215" t="str">
        <f t="shared" si="111"/>
        <v/>
      </c>
      <c r="AL26" s="242" t="str">
        <f t="shared" si="111"/>
        <v/>
      </c>
      <c r="AM26" s="215" t="str">
        <f t="shared" si="111"/>
        <v/>
      </c>
      <c r="AN26" s="215" t="str">
        <f t="shared" si="111"/>
        <v/>
      </c>
      <c r="AO26" s="215" t="str">
        <f t="shared" si="111"/>
        <v/>
      </c>
      <c r="AP26" s="215" t="str">
        <f t="shared" si="111"/>
        <v/>
      </c>
      <c r="AQ26" s="215" t="str">
        <f t="shared" si="111"/>
        <v/>
      </c>
      <c r="AR26" s="215" t="str">
        <f t="shared" si="111"/>
        <v/>
      </c>
      <c r="AS26" s="215" t="str">
        <f t="shared" si="111"/>
        <v/>
      </c>
      <c r="AT26" s="215" t="str">
        <f t="shared" si="111"/>
        <v/>
      </c>
      <c r="AU26" s="215" t="str">
        <f t="shared" si="111"/>
        <v/>
      </c>
      <c r="AV26" s="215" t="str">
        <f t="shared" si="111"/>
        <v/>
      </c>
      <c r="AW26" s="216" t="str">
        <f t="shared" si="111"/>
        <v/>
      </c>
      <c r="AX26" s="215" t="str">
        <f t="shared" si="111"/>
        <v/>
      </c>
      <c r="AY26" s="215" t="str">
        <f t="shared" si="111"/>
        <v/>
      </c>
      <c r="AZ26" s="215" t="str">
        <f t="shared" si="111"/>
        <v/>
      </c>
      <c r="BA26" s="215" t="str">
        <f t="shared" si="111"/>
        <v/>
      </c>
      <c r="BB26" s="215" t="str">
        <f t="shared" si="111"/>
        <v/>
      </c>
      <c r="BC26" s="215" t="str">
        <f t="shared" si="111"/>
        <v/>
      </c>
      <c r="BD26" s="215" t="str">
        <f t="shared" si="111"/>
        <v/>
      </c>
      <c r="BE26" s="215" t="str">
        <f t="shared" si="111"/>
        <v/>
      </c>
      <c r="BF26" s="216" t="str">
        <f t="shared" si="111"/>
        <v/>
      </c>
      <c r="BG26" s="215" t="str">
        <f t="shared" si="111"/>
        <v/>
      </c>
      <c r="BH26" s="215" t="str">
        <f t="shared" si="111"/>
        <v/>
      </c>
      <c r="BI26" s="215" t="str">
        <f t="shared" si="111"/>
        <v/>
      </c>
      <c r="BJ26" s="215" t="str">
        <f t="shared" si="111"/>
        <v/>
      </c>
      <c r="BK26" s="215" t="str">
        <f t="shared" si="111"/>
        <v/>
      </c>
      <c r="BL26" s="215" t="str">
        <f t="shared" si="111"/>
        <v/>
      </c>
      <c r="BM26" s="215" t="str">
        <f t="shared" si="111"/>
        <v/>
      </c>
      <c r="BN26" s="215" t="str">
        <f t="shared" si="111"/>
        <v/>
      </c>
      <c r="BO26" s="216" t="str">
        <f t="shared" ref="BO26" si="112">IF(AND($J25&gt;=BO$6,$I25&lt;BS$6),"━","")</f>
        <v/>
      </c>
      <c r="BP26" s="215" t="str">
        <f t="shared" ref="BP26:BQ26" si="113">IF(AND($J25&gt;=BP$6,$I25&lt;BQ$6),"━","")</f>
        <v/>
      </c>
      <c r="BQ26" s="215" t="str">
        <f t="shared" si="113"/>
        <v/>
      </c>
      <c r="BR26" s="215" t="str">
        <f t="shared" ref="BR26" si="114">IF(AND($J25&gt;=BR$6,$I25&lt;BV$6),"━","")</f>
        <v/>
      </c>
      <c r="BS26" s="215" t="str">
        <f t="shared" ref="BS26:BT26" si="115">IF(AND($J25&gt;=BS$6,$I25&lt;BT$6),"━","")</f>
        <v/>
      </c>
      <c r="BT26" s="215" t="str">
        <f t="shared" si="115"/>
        <v/>
      </c>
      <c r="BU26" s="217" t="str">
        <f t="shared" si="45"/>
        <v/>
      </c>
      <c r="BV26" s="213" t="s">
        <v>147</v>
      </c>
      <c r="BW26" s="142"/>
      <c r="BX26" s="218" t="str">
        <f>IF(OR(I25="",J25=""),"",J25-I25+1)</f>
        <v/>
      </c>
    </row>
    <row r="27" spans="1:76" s="94" customFormat="1" ht="22" customHeight="1">
      <c r="A27" s="358">
        <v>11</v>
      </c>
      <c r="B27" s="360"/>
      <c r="C27" s="362"/>
      <c r="D27" s="364"/>
      <c r="E27" s="366"/>
      <c r="F27" s="368"/>
      <c r="G27" s="374"/>
      <c r="H27" s="372"/>
      <c r="I27" s="372"/>
      <c r="J27" s="372"/>
      <c r="K27" s="210" t="str">
        <f t="shared" ref="K27:BN27" si="116">IF(AND($H27&gt;=K$6,$G27&lt;L$6),"━","")</f>
        <v/>
      </c>
      <c r="L27" s="210" t="str">
        <f t="shared" si="116"/>
        <v/>
      </c>
      <c r="M27" s="211" t="str">
        <f t="shared" si="116"/>
        <v/>
      </c>
      <c r="N27" s="210" t="str">
        <f t="shared" si="116"/>
        <v/>
      </c>
      <c r="O27" s="210" t="str">
        <f t="shared" si="116"/>
        <v/>
      </c>
      <c r="P27" s="210" t="str">
        <f t="shared" si="116"/>
        <v/>
      </c>
      <c r="Q27" s="210" t="str">
        <f t="shared" si="116"/>
        <v/>
      </c>
      <c r="R27" s="210" t="str">
        <f t="shared" si="116"/>
        <v/>
      </c>
      <c r="S27" s="210" t="str">
        <f t="shared" si="116"/>
        <v/>
      </c>
      <c r="T27" s="210" t="str">
        <f t="shared" si="116"/>
        <v/>
      </c>
      <c r="U27" s="210" t="str">
        <f t="shared" si="116"/>
        <v/>
      </c>
      <c r="V27" s="211" t="str">
        <f t="shared" si="116"/>
        <v/>
      </c>
      <c r="W27" s="210" t="str">
        <f t="shared" si="116"/>
        <v/>
      </c>
      <c r="X27" s="210" t="str">
        <f t="shared" si="116"/>
        <v/>
      </c>
      <c r="Y27" s="210" t="str">
        <f t="shared" si="116"/>
        <v/>
      </c>
      <c r="Z27" s="210" t="str">
        <f t="shared" si="116"/>
        <v/>
      </c>
      <c r="AA27" s="210" t="str">
        <f t="shared" si="116"/>
        <v/>
      </c>
      <c r="AB27" s="210" t="str">
        <f t="shared" si="116"/>
        <v/>
      </c>
      <c r="AC27" s="210" t="str">
        <f t="shared" si="116"/>
        <v/>
      </c>
      <c r="AD27" s="210" t="str">
        <f t="shared" si="116"/>
        <v/>
      </c>
      <c r="AE27" s="211" t="str">
        <f t="shared" si="116"/>
        <v/>
      </c>
      <c r="AF27" s="210" t="str">
        <f t="shared" si="116"/>
        <v/>
      </c>
      <c r="AG27" s="210" t="str">
        <f t="shared" si="116"/>
        <v/>
      </c>
      <c r="AH27" s="210" t="str">
        <f t="shared" si="116"/>
        <v/>
      </c>
      <c r="AI27" s="210" t="str">
        <f t="shared" si="116"/>
        <v/>
      </c>
      <c r="AJ27" s="210" t="str">
        <f t="shared" si="116"/>
        <v/>
      </c>
      <c r="AK27" s="210" t="str">
        <f t="shared" si="116"/>
        <v/>
      </c>
      <c r="AL27" s="241" t="str">
        <f t="shared" si="116"/>
        <v/>
      </c>
      <c r="AM27" s="210" t="str">
        <f t="shared" si="116"/>
        <v/>
      </c>
      <c r="AN27" s="210" t="str">
        <f t="shared" si="116"/>
        <v/>
      </c>
      <c r="AO27" s="210" t="str">
        <f t="shared" si="116"/>
        <v/>
      </c>
      <c r="AP27" s="210" t="str">
        <f t="shared" si="116"/>
        <v/>
      </c>
      <c r="AQ27" s="210" t="str">
        <f t="shared" si="116"/>
        <v/>
      </c>
      <c r="AR27" s="210" t="str">
        <f t="shared" si="116"/>
        <v/>
      </c>
      <c r="AS27" s="210" t="str">
        <f t="shared" si="116"/>
        <v/>
      </c>
      <c r="AT27" s="210" t="str">
        <f t="shared" si="116"/>
        <v/>
      </c>
      <c r="AU27" s="210" t="str">
        <f t="shared" si="116"/>
        <v/>
      </c>
      <c r="AV27" s="210" t="str">
        <f t="shared" si="116"/>
        <v/>
      </c>
      <c r="AW27" s="211" t="str">
        <f t="shared" si="116"/>
        <v/>
      </c>
      <c r="AX27" s="210" t="str">
        <f t="shared" si="116"/>
        <v/>
      </c>
      <c r="AY27" s="210" t="str">
        <f t="shared" si="116"/>
        <v/>
      </c>
      <c r="AZ27" s="210" t="str">
        <f t="shared" si="116"/>
        <v/>
      </c>
      <c r="BA27" s="210" t="str">
        <f t="shared" si="116"/>
        <v/>
      </c>
      <c r="BB27" s="210" t="str">
        <f t="shared" si="116"/>
        <v/>
      </c>
      <c r="BC27" s="210" t="str">
        <f t="shared" si="116"/>
        <v/>
      </c>
      <c r="BD27" s="210" t="str">
        <f t="shared" si="116"/>
        <v/>
      </c>
      <c r="BE27" s="210" t="str">
        <f t="shared" si="116"/>
        <v/>
      </c>
      <c r="BF27" s="211" t="str">
        <f t="shared" si="116"/>
        <v/>
      </c>
      <c r="BG27" s="210" t="str">
        <f t="shared" si="116"/>
        <v/>
      </c>
      <c r="BH27" s="210" t="str">
        <f t="shared" si="116"/>
        <v/>
      </c>
      <c r="BI27" s="210" t="str">
        <f t="shared" si="116"/>
        <v/>
      </c>
      <c r="BJ27" s="210" t="str">
        <f t="shared" si="116"/>
        <v/>
      </c>
      <c r="BK27" s="210" t="str">
        <f t="shared" si="116"/>
        <v/>
      </c>
      <c r="BL27" s="210" t="str">
        <f t="shared" si="116"/>
        <v/>
      </c>
      <c r="BM27" s="210" t="str">
        <f t="shared" si="116"/>
        <v/>
      </c>
      <c r="BN27" s="210" t="str">
        <f t="shared" si="116"/>
        <v/>
      </c>
      <c r="BO27" s="211" t="str">
        <f t="shared" ref="BO27" si="117">IF(AND($H27&gt;=BO$6,$G27&lt;BS$6),"━","")</f>
        <v/>
      </c>
      <c r="BP27" s="210" t="str">
        <f t="shared" ref="BP27:BQ27" si="118">IF(AND($H27&gt;=BP$6,$G27&lt;BQ$6),"━","")</f>
        <v/>
      </c>
      <c r="BQ27" s="210" t="str">
        <f t="shared" si="118"/>
        <v/>
      </c>
      <c r="BR27" s="210" t="str">
        <f t="shared" ref="BR27" si="119">IF(AND($H27&gt;=BR$6,$G27&lt;BV$6),"━","")</f>
        <v/>
      </c>
      <c r="BS27" s="210" t="str">
        <f t="shared" ref="BS27:BT27" si="120">IF(AND($H27&gt;=BS$6,$G27&lt;BT$6),"━","")</f>
        <v/>
      </c>
      <c r="BT27" s="210" t="str">
        <f t="shared" si="120"/>
        <v/>
      </c>
      <c r="BU27" s="212" t="str">
        <f t="shared" si="39"/>
        <v/>
      </c>
      <c r="BV27" s="213" t="s">
        <v>147</v>
      </c>
      <c r="BW27" s="142"/>
      <c r="BX27" s="214" t="str">
        <f>IF(OR(G27="",H27=""),"",H27-G27+1)</f>
        <v/>
      </c>
    </row>
    <row r="28" spans="1:76" s="94" customFormat="1" ht="22" customHeight="1">
      <c r="A28" s="359"/>
      <c r="B28" s="361"/>
      <c r="C28" s="363"/>
      <c r="D28" s="365"/>
      <c r="E28" s="367"/>
      <c r="F28" s="369"/>
      <c r="G28" s="375"/>
      <c r="H28" s="373"/>
      <c r="I28" s="373"/>
      <c r="J28" s="373"/>
      <c r="K28" s="215" t="str">
        <f t="shared" ref="K28:BN28" si="121">IF(AND($J27&gt;=K$6,$I27&lt;L$6),"━","")</f>
        <v/>
      </c>
      <c r="L28" s="215" t="str">
        <f t="shared" si="121"/>
        <v/>
      </c>
      <c r="M28" s="216" t="str">
        <f t="shared" si="121"/>
        <v/>
      </c>
      <c r="N28" s="215" t="str">
        <f t="shared" si="121"/>
        <v/>
      </c>
      <c r="O28" s="215" t="str">
        <f t="shared" si="121"/>
        <v/>
      </c>
      <c r="P28" s="215" t="str">
        <f t="shared" si="121"/>
        <v/>
      </c>
      <c r="Q28" s="215" t="str">
        <f t="shared" si="121"/>
        <v/>
      </c>
      <c r="R28" s="215" t="str">
        <f t="shared" si="121"/>
        <v/>
      </c>
      <c r="S28" s="215" t="str">
        <f t="shared" si="121"/>
        <v/>
      </c>
      <c r="T28" s="215" t="str">
        <f t="shared" si="121"/>
        <v/>
      </c>
      <c r="U28" s="215" t="str">
        <f t="shared" si="121"/>
        <v/>
      </c>
      <c r="V28" s="216" t="str">
        <f t="shared" si="121"/>
        <v/>
      </c>
      <c r="W28" s="215" t="str">
        <f t="shared" si="121"/>
        <v/>
      </c>
      <c r="X28" s="215" t="str">
        <f t="shared" si="121"/>
        <v/>
      </c>
      <c r="Y28" s="215" t="str">
        <f t="shared" si="121"/>
        <v/>
      </c>
      <c r="Z28" s="215" t="str">
        <f t="shared" si="121"/>
        <v/>
      </c>
      <c r="AA28" s="215" t="str">
        <f t="shared" si="121"/>
        <v/>
      </c>
      <c r="AB28" s="215" t="str">
        <f t="shared" si="121"/>
        <v/>
      </c>
      <c r="AC28" s="215" t="str">
        <f t="shared" si="121"/>
        <v/>
      </c>
      <c r="AD28" s="215" t="str">
        <f t="shared" si="121"/>
        <v/>
      </c>
      <c r="AE28" s="216" t="str">
        <f t="shared" si="121"/>
        <v/>
      </c>
      <c r="AF28" s="215" t="str">
        <f t="shared" si="121"/>
        <v/>
      </c>
      <c r="AG28" s="215" t="str">
        <f t="shared" si="121"/>
        <v/>
      </c>
      <c r="AH28" s="215" t="str">
        <f t="shared" si="121"/>
        <v/>
      </c>
      <c r="AI28" s="215" t="str">
        <f t="shared" si="121"/>
        <v/>
      </c>
      <c r="AJ28" s="215" t="str">
        <f t="shared" si="121"/>
        <v/>
      </c>
      <c r="AK28" s="215" t="str">
        <f t="shared" si="121"/>
        <v/>
      </c>
      <c r="AL28" s="242" t="str">
        <f t="shared" si="121"/>
        <v/>
      </c>
      <c r="AM28" s="215" t="str">
        <f t="shared" si="121"/>
        <v/>
      </c>
      <c r="AN28" s="215" t="str">
        <f t="shared" si="121"/>
        <v/>
      </c>
      <c r="AO28" s="215" t="str">
        <f t="shared" si="121"/>
        <v/>
      </c>
      <c r="AP28" s="215" t="str">
        <f t="shared" si="121"/>
        <v/>
      </c>
      <c r="AQ28" s="215" t="str">
        <f t="shared" si="121"/>
        <v/>
      </c>
      <c r="AR28" s="215" t="str">
        <f t="shared" si="121"/>
        <v/>
      </c>
      <c r="AS28" s="215" t="str">
        <f t="shared" si="121"/>
        <v/>
      </c>
      <c r="AT28" s="215" t="str">
        <f t="shared" si="121"/>
        <v/>
      </c>
      <c r="AU28" s="215" t="str">
        <f t="shared" si="121"/>
        <v/>
      </c>
      <c r="AV28" s="215" t="str">
        <f t="shared" si="121"/>
        <v/>
      </c>
      <c r="AW28" s="216" t="str">
        <f t="shared" si="121"/>
        <v/>
      </c>
      <c r="AX28" s="215" t="str">
        <f t="shared" si="121"/>
        <v/>
      </c>
      <c r="AY28" s="215" t="str">
        <f t="shared" si="121"/>
        <v/>
      </c>
      <c r="AZ28" s="215" t="str">
        <f t="shared" si="121"/>
        <v/>
      </c>
      <c r="BA28" s="215" t="str">
        <f t="shared" si="121"/>
        <v/>
      </c>
      <c r="BB28" s="215" t="str">
        <f t="shared" si="121"/>
        <v/>
      </c>
      <c r="BC28" s="215" t="str">
        <f t="shared" si="121"/>
        <v/>
      </c>
      <c r="BD28" s="215" t="str">
        <f t="shared" si="121"/>
        <v/>
      </c>
      <c r="BE28" s="215" t="str">
        <f t="shared" si="121"/>
        <v/>
      </c>
      <c r="BF28" s="216" t="str">
        <f t="shared" si="121"/>
        <v/>
      </c>
      <c r="BG28" s="215" t="str">
        <f t="shared" si="121"/>
        <v/>
      </c>
      <c r="BH28" s="215" t="str">
        <f t="shared" si="121"/>
        <v/>
      </c>
      <c r="BI28" s="215" t="str">
        <f t="shared" si="121"/>
        <v/>
      </c>
      <c r="BJ28" s="215" t="str">
        <f t="shared" si="121"/>
        <v/>
      </c>
      <c r="BK28" s="215" t="str">
        <f t="shared" si="121"/>
        <v/>
      </c>
      <c r="BL28" s="215" t="str">
        <f t="shared" si="121"/>
        <v/>
      </c>
      <c r="BM28" s="215" t="str">
        <f t="shared" si="121"/>
        <v/>
      </c>
      <c r="BN28" s="215" t="str">
        <f t="shared" si="121"/>
        <v/>
      </c>
      <c r="BO28" s="216" t="str">
        <f t="shared" ref="BO28" si="122">IF(AND($J27&gt;=BO$6,$I27&lt;BS$6),"━","")</f>
        <v/>
      </c>
      <c r="BP28" s="215" t="str">
        <f t="shared" ref="BP28:BQ28" si="123">IF(AND($J27&gt;=BP$6,$I27&lt;BQ$6),"━","")</f>
        <v/>
      </c>
      <c r="BQ28" s="215" t="str">
        <f t="shared" si="123"/>
        <v/>
      </c>
      <c r="BR28" s="215" t="str">
        <f t="shared" ref="BR28" si="124">IF(AND($J27&gt;=BR$6,$I27&lt;BV$6),"━","")</f>
        <v/>
      </c>
      <c r="BS28" s="215" t="str">
        <f t="shared" ref="BS28:BT28" si="125">IF(AND($J27&gt;=BS$6,$I27&lt;BT$6),"━","")</f>
        <v/>
      </c>
      <c r="BT28" s="215" t="str">
        <f t="shared" si="125"/>
        <v/>
      </c>
      <c r="BU28" s="217" t="str">
        <f t="shared" si="45"/>
        <v/>
      </c>
      <c r="BV28" s="213" t="s">
        <v>147</v>
      </c>
      <c r="BW28" s="142"/>
      <c r="BX28" s="218" t="str">
        <f>IF(OR(I27="",J27=""),"",J27-I27+1)</f>
        <v/>
      </c>
    </row>
    <row r="29" spans="1:76" s="94" customFormat="1" ht="22" customHeight="1">
      <c r="A29" s="358">
        <v>12</v>
      </c>
      <c r="B29" s="360"/>
      <c r="C29" s="362"/>
      <c r="D29" s="364"/>
      <c r="E29" s="366"/>
      <c r="F29" s="368"/>
      <c r="G29" s="374"/>
      <c r="H29" s="372"/>
      <c r="I29" s="372"/>
      <c r="J29" s="372"/>
      <c r="K29" s="210" t="str">
        <f t="shared" ref="K29:BN29" si="126">IF(AND($H29&gt;=K$6,$G29&lt;L$6),"━","")</f>
        <v/>
      </c>
      <c r="L29" s="210" t="str">
        <f t="shared" si="126"/>
        <v/>
      </c>
      <c r="M29" s="211" t="str">
        <f t="shared" si="126"/>
        <v/>
      </c>
      <c r="N29" s="210" t="str">
        <f t="shared" si="126"/>
        <v/>
      </c>
      <c r="O29" s="210" t="str">
        <f t="shared" si="126"/>
        <v/>
      </c>
      <c r="P29" s="210" t="str">
        <f t="shared" si="126"/>
        <v/>
      </c>
      <c r="Q29" s="210" t="str">
        <f t="shared" si="126"/>
        <v/>
      </c>
      <c r="R29" s="210" t="str">
        <f t="shared" si="126"/>
        <v/>
      </c>
      <c r="S29" s="210" t="str">
        <f t="shared" si="126"/>
        <v/>
      </c>
      <c r="T29" s="210" t="str">
        <f t="shared" si="126"/>
        <v/>
      </c>
      <c r="U29" s="210" t="str">
        <f t="shared" si="126"/>
        <v/>
      </c>
      <c r="V29" s="211" t="str">
        <f t="shared" si="126"/>
        <v/>
      </c>
      <c r="W29" s="210" t="str">
        <f t="shared" si="126"/>
        <v/>
      </c>
      <c r="X29" s="210" t="str">
        <f t="shared" si="126"/>
        <v/>
      </c>
      <c r="Y29" s="210" t="str">
        <f t="shared" si="126"/>
        <v/>
      </c>
      <c r="Z29" s="210" t="str">
        <f t="shared" si="126"/>
        <v/>
      </c>
      <c r="AA29" s="210" t="str">
        <f t="shared" si="126"/>
        <v/>
      </c>
      <c r="AB29" s="210" t="str">
        <f t="shared" si="126"/>
        <v/>
      </c>
      <c r="AC29" s="210" t="str">
        <f t="shared" si="126"/>
        <v/>
      </c>
      <c r="AD29" s="210" t="str">
        <f t="shared" si="126"/>
        <v/>
      </c>
      <c r="AE29" s="211" t="str">
        <f t="shared" si="126"/>
        <v/>
      </c>
      <c r="AF29" s="210" t="str">
        <f t="shared" si="126"/>
        <v/>
      </c>
      <c r="AG29" s="210" t="str">
        <f t="shared" si="126"/>
        <v/>
      </c>
      <c r="AH29" s="210" t="str">
        <f t="shared" si="126"/>
        <v/>
      </c>
      <c r="AI29" s="210" t="str">
        <f t="shared" si="126"/>
        <v/>
      </c>
      <c r="AJ29" s="210" t="str">
        <f t="shared" si="126"/>
        <v/>
      </c>
      <c r="AK29" s="210" t="str">
        <f t="shared" si="126"/>
        <v/>
      </c>
      <c r="AL29" s="241" t="str">
        <f t="shared" si="126"/>
        <v/>
      </c>
      <c r="AM29" s="210" t="str">
        <f t="shared" si="126"/>
        <v/>
      </c>
      <c r="AN29" s="210" t="str">
        <f t="shared" si="126"/>
        <v/>
      </c>
      <c r="AO29" s="210" t="str">
        <f t="shared" si="126"/>
        <v/>
      </c>
      <c r="AP29" s="210" t="str">
        <f t="shared" si="126"/>
        <v/>
      </c>
      <c r="AQ29" s="210" t="str">
        <f t="shared" si="126"/>
        <v/>
      </c>
      <c r="AR29" s="210" t="str">
        <f t="shared" si="126"/>
        <v/>
      </c>
      <c r="AS29" s="210" t="str">
        <f t="shared" si="126"/>
        <v/>
      </c>
      <c r="AT29" s="210" t="str">
        <f t="shared" si="126"/>
        <v/>
      </c>
      <c r="AU29" s="210" t="str">
        <f t="shared" si="126"/>
        <v/>
      </c>
      <c r="AV29" s="210" t="str">
        <f t="shared" si="126"/>
        <v/>
      </c>
      <c r="AW29" s="211" t="str">
        <f t="shared" si="126"/>
        <v/>
      </c>
      <c r="AX29" s="210" t="str">
        <f t="shared" si="126"/>
        <v/>
      </c>
      <c r="AY29" s="210" t="str">
        <f t="shared" si="126"/>
        <v/>
      </c>
      <c r="AZ29" s="210" t="str">
        <f t="shared" si="126"/>
        <v/>
      </c>
      <c r="BA29" s="210" t="str">
        <f t="shared" si="126"/>
        <v/>
      </c>
      <c r="BB29" s="210" t="str">
        <f t="shared" si="126"/>
        <v/>
      </c>
      <c r="BC29" s="210" t="str">
        <f t="shared" si="126"/>
        <v/>
      </c>
      <c r="BD29" s="210" t="str">
        <f t="shared" si="126"/>
        <v/>
      </c>
      <c r="BE29" s="210" t="str">
        <f t="shared" si="126"/>
        <v/>
      </c>
      <c r="BF29" s="211" t="str">
        <f t="shared" si="126"/>
        <v/>
      </c>
      <c r="BG29" s="210" t="str">
        <f t="shared" si="126"/>
        <v/>
      </c>
      <c r="BH29" s="210" t="str">
        <f t="shared" si="126"/>
        <v/>
      </c>
      <c r="BI29" s="210" t="str">
        <f t="shared" si="126"/>
        <v/>
      </c>
      <c r="BJ29" s="210" t="str">
        <f t="shared" si="126"/>
        <v/>
      </c>
      <c r="BK29" s="210" t="str">
        <f t="shared" si="126"/>
        <v/>
      </c>
      <c r="BL29" s="210" t="str">
        <f t="shared" si="126"/>
        <v/>
      </c>
      <c r="BM29" s="210" t="str">
        <f t="shared" si="126"/>
        <v/>
      </c>
      <c r="BN29" s="210" t="str">
        <f t="shared" si="126"/>
        <v/>
      </c>
      <c r="BO29" s="211" t="str">
        <f t="shared" ref="BO29" si="127">IF(AND($H29&gt;=BO$6,$G29&lt;BS$6),"━","")</f>
        <v/>
      </c>
      <c r="BP29" s="210" t="str">
        <f t="shared" ref="BP29:BQ29" si="128">IF(AND($H29&gt;=BP$6,$G29&lt;BQ$6),"━","")</f>
        <v/>
      </c>
      <c r="BQ29" s="210" t="str">
        <f t="shared" si="128"/>
        <v/>
      </c>
      <c r="BR29" s="210" t="str">
        <f t="shared" ref="BR29" si="129">IF(AND($H29&gt;=BR$6,$G29&lt;BV$6),"━","")</f>
        <v/>
      </c>
      <c r="BS29" s="210" t="str">
        <f t="shared" ref="BS29:BT29" si="130">IF(AND($H29&gt;=BS$6,$G29&lt;BT$6),"━","")</f>
        <v/>
      </c>
      <c r="BT29" s="210" t="str">
        <f t="shared" si="130"/>
        <v/>
      </c>
      <c r="BU29" s="212" t="str">
        <f t="shared" si="39"/>
        <v/>
      </c>
      <c r="BV29" s="213" t="s">
        <v>147</v>
      </c>
      <c r="BW29" s="142"/>
      <c r="BX29" s="214" t="str">
        <f>IF(OR(G29="",H29=""),"",H29-G29+1)</f>
        <v/>
      </c>
    </row>
    <row r="30" spans="1:76" s="94" customFormat="1" ht="22" customHeight="1">
      <c r="A30" s="359"/>
      <c r="B30" s="361"/>
      <c r="C30" s="363"/>
      <c r="D30" s="365"/>
      <c r="E30" s="367"/>
      <c r="F30" s="369"/>
      <c r="G30" s="375"/>
      <c r="H30" s="373"/>
      <c r="I30" s="373"/>
      <c r="J30" s="373"/>
      <c r="K30" s="215" t="str">
        <f t="shared" ref="K30:BN30" si="131">IF(AND($J29&gt;=K$6,$I29&lt;L$6),"━","")</f>
        <v/>
      </c>
      <c r="L30" s="215" t="str">
        <f t="shared" si="131"/>
        <v/>
      </c>
      <c r="M30" s="216" t="str">
        <f t="shared" si="131"/>
        <v/>
      </c>
      <c r="N30" s="215" t="str">
        <f t="shared" si="131"/>
        <v/>
      </c>
      <c r="O30" s="215" t="str">
        <f t="shared" si="131"/>
        <v/>
      </c>
      <c r="P30" s="215" t="str">
        <f t="shared" si="131"/>
        <v/>
      </c>
      <c r="Q30" s="215" t="str">
        <f t="shared" si="131"/>
        <v/>
      </c>
      <c r="R30" s="215" t="str">
        <f t="shared" si="131"/>
        <v/>
      </c>
      <c r="S30" s="215" t="str">
        <f t="shared" si="131"/>
        <v/>
      </c>
      <c r="T30" s="215" t="str">
        <f t="shared" si="131"/>
        <v/>
      </c>
      <c r="U30" s="215" t="str">
        <f t="shared" si="131"/>
        <v/>
      </c>
      <c r="V30" s="216" t="str">
        <f t="shared" si="131"/>
        <v/>
      </c>
      <c r="W30" s="215" t="str">
        <f t="shared" si="131"/>
        <v/>
      </c>
      <c r="X30" s="215" t="str">
        <f t="shared" si="131"/>
        <v/>
      </c>
      <c r="Y30" s="215" t="str">
        <f t="shared" si="131"/>
        <v/>
      </c>
      <c r="Z30" s="215" t="str">
        <f t="shared" si="131"/>
        <v/>
      </c>
      <c r="AA30" s="215" t="str">
        <f t="shared" si="131"/>
        <v/>
      </c>
      <c r="AB30" s="215" t="str">
        <f t="shared" si="131"/>
        <v/>
      </c>
      <c r="AC30" s="215" t="str">
        <f t="shared" si="131"/>
        <v/>
      </c>
      <c r="AD30" s="215" t="str">
        <f t="shared" si="131"/>
        <v/>
      </c>
      <c r="AE30" s="216" t="str">
        <f t="shared" si="131"/>
        <v/>
      </c>
      <c r="AF30" s="215" t="str">
        <f t="shared" si="131"/>
        <v/>
      </c>
      <c r="AG30" s="215" t="str">
        <f t="shared" si="131"/>
        <v/>
      </c>
      <c r="AH30" s="215" t="str">
        <f t="shared" si="131"/>
        <v/>
      </c>
      <c r="AI30" s="215" t="str">
        <f t="shared" si="131"/>
        <v/>
      </c>
      <c r="AJ30" s="215" t="str">
        <f t="shared" si="131"/>
        <v/>
      </c>
      <c r="AK30" s="215" t="str">
        <f t="shared" si="131"/>
        <v/>
      </c>
      <c r="AL30" s="242" t="str">
        <f t="shared" si="131"/>
        <v/>
      </c>
      <c r="AM30" s="215" t="str">
        <f t="shared" si="131"/>
        <v/>
      </c>
      <c r="AN30" s="215" t="str">
        <f t="shared" si="131"/>
        <v/>
      </c>
      <c r="AO30" s="215" t="str">
        <f t="shared" si="131"/>
        <v/>
      </c>
      <c r="AP30" s="215" t="str">
        <f t="shared" si="131"/>
        <v/>
      </c>
      <c r="AQ30" s="215" t="str">
        <f t="shared" si="131"/>
        <v/>
      </c>
      <c r="AR30" s="215" t="str">
        <f t="shared" si="131"/>
        <v/>
      </c>
      <c r="AS30" s="215" t="str">
        <f t="shared" si="131"/>
        <v/>
      </c>
      <c r="AT30" s="215" t="str">
        <f t="shared" si="131"/>
        <v/>
      </c>
      <c r="AU30" s="215" t="str">
        <f t="shared" si="131"/>
        <v/>
      </c>
      <c r="AV30" s="215" t="str">
        <f t="shared" si="131"/>
        <v/>
      </c>
      <c r="AW30" s="216" t="str">
        <f t="shared" si="131"/>
        <v/>
      </c>
      <c r="AX30" s="215" t="str">
        <f t="shared" si="131"/>
        <v/>
      </c>
      <c r="AY30" s="215" t="str">
        <f t="shared" si="131"/>
        <v/>
      </c>
      <c r="AZ30" s="215" t="str">
        <f t="shared" si="131"/>
        <v/>
      </c>
      <c r="BA30" s="215" t="str">
        <f t="shared" si="131"/>
        <v/>
      </c>
      <c r="BB30" s="215" t="str">
        <f t="shared" si="131"/>
        <v/>
      </c>
      <c r="BC30" s="215" t="str">
        <f t="shared" si="131"/>
        <v/>
      </c>
      <c r="BD30" s="215" t="str">
        <f t="shared" si="131"/>
        <v/>
      </c>
      <c r="BE30" s="215" t="str">
        <f t="shared" si="131"/>
        <v/>
      </c>
      <c r="BF30" s="216" t="str">
        <f t="shared" si="131"/>
        <v/>
      </c>
      <c r="BG30" s="215" t="str">
        <f t="shared" si="131"/>
        <v/>
      </c>
      <c r="BH30" s="215" t="str">
        <f t="shared" si="131"/>
        <v/>
      </c>
      <c r="BI30" s="215" t="str">
        <f t="shared" si="131"/>
        <v/>
      </c>
      <c r="BJ30" s="215" t="str">
        <f t="shared" si="131"/>
        <v/>
      </c>
      <c r="BK30" s="215" t="str">
        <f t="shared" si="131"/>
        <v/>
      </c>
      <c r="BL30" s="215" t="str">
        <f t="shared" si="131"/>
        <v/>
      </c>
      <c r="BM30" s="215" t="str">
        <f t="shared" si="131"/>
        <v/>
      </c>
      <c r="BN30" s="215" t="str">
        <f t="shared" si="131"/>
        <v/>
      </c>
      <c r="BO30" s="216" t="str">
        <f t="shared" ref="BO30" si="132">IF(AND($J29&gt;=BO$6,$I29&lt;BS$6),"━","")</f>
        <v/>
      </c>
      <c r="BP30" s="215" t="str">
        <f t="shared" ref="BP30:BQ30" si="133">IF(AND($J29&gt;=BP$6,$I29&lt;BQ$6),"━","")</f>
        <v/>
      </c>
      <c r="BQ30" s="215" t="str">
        <f t="shared" si="133"/>
        <v/>
      </c>
      <c r="BR30" s="215" t="str">
        <f t="shared" ref="BR30" si="134">IF(AND($J29&gt;=BR$6,$I29&lt;BV$6),"━","")</f>
        <v/>
      </c>
      <c r="BS30" s="215" t="str">
        <f t="shared" ref="BS30:BT30" si="135">IF(AND($J29&gt;=BS$6,$I29&lt;BT$6),"━","")</f>
        <v/>
      </c>
      <c r="BT30" s="215" t="str">
        <f t="shared" si="135"/>
        <v/>
      </c>
      <c r="BU30" s="217" t="str">
        <f t="shared" si="45"/>
        <v/>
      </c>
      <c r="BV30" s="213" t="s">
        <v>147</v>
      </c>
      <c r="BW30" s="142"/>
      <c r="BX30" s="218" t="str">
        <f>IF(OR(I29="",J29=""),"",J29-I29+1)</f>
        <v/>
      </c>
    </row>
    <row r="31" spans="1:76" s="94" customFormat="1" ht="22" customHeight="1">
      <c r="A31" s="358">
        <v>13</v>
      </c>
      <c r="B31" s="360"/>
      <c r="C31" s="362"/>
      <c r="D31" s="364"/>
      <c r="E31" s="366"/>
      <c r="F31" s="368"/>
      <c r="G31" s="374"/>
      <c r="H31" s="372"/>
      <c r="I31" s="372"/>
      <c r="J31" s="372"/>
      <c r="K31" s="210" t="str">
        <f t="shared" ref="K31:BN31" si="136">IF(AND($H31&gt;=K$6,$G31&lt;L$6),"━","")</f>
        <v/>
      </c>
      <c r="L31" s="210" t="str">
        <f t="shared" si="136"/>
        <v/>
      </c>
      <c r="M31" s="211" t="str">
        <f t="shared" si="136"/>
        <v/>
      </c>
      <c r="N31" s="210" t="str">
        <f t="shared" si="136"/>
        <v/>
      </c>
      <c r="O31" s="210" t="str">
        <f t="shared" si="136"/>
        <v/>
      </c>
      <c r="P31" s="210" t="str">
        <f t="shared" si="136"/>
        <v/>
      </c>
      <c r="Q31" s="210" t="str">
        <f t="shared" si="136"/>
        <v/>
      </c>
      <c r="R31" s="210" t="str">
        <f t="shared" si="136"/>
        <v/>
      </c>
      <c r="S31" s="210" t="str">
        <f t="shared" si="136"/>
        <v/>
      </c>
      <c r="T31" s="210" t="str">
        <f t="shared" si="136"/>
        <v/>
      </c>
      <c r="U31" s="210" t="str">
        <f t="shared" si="136"/>
        <v/>
      </c>
      <c r="V31" s="211" t="str">
        <f t="shared" si="136"/>
        <v/>
      </c>
      <c r="W31" s="210" t="str">
        <f t="shared" si="136"/>
        <v/>
      </c>
      <c r="X31" s="210" t="str">
        <f t="shared" si="136"/>
        <v/>
      </c>
      <c r="Y31" s="210" t="str">
        <f t="shared" si="136"/>
        <v/>
      </c>
      <c r="Z31" s="210" t="str">
        <f t="shared" si="136"/>
        <v/>
      </c>
      <c r="AA31" s="210" t="str">
        <f t="shared" si="136"/>
        <v/>
      </c>
      <c r="AB31" s="210" t="str">
        <f t="shared" si="136"/>
        <v/>
      </c>
      <c r="AC31" s="210" t="str">
        <f t="shared" si="136"/>
        <v/>
      </c>
      <c r="AD31" s="210" t="str">
        <f t="shared" si="136"/>
        <v/>
      </c>
      <c r="AE31" s="211" t="str">
        <f t="shared" si="136"/>
        <v/>
      </c>
      <c r="AF31" s="210" t="str">
        <f t="shared" si="136"/>
        <v/>
      </c>
      <c r="AG31" s="210" t="str">
        <f t="shared" si="136"/>
        <v/>
      </c>
      <c r="AH31" s="210" t="str">
        <f t="shared" si="136"/>
        <v/>
      </c>
      <c r="AI31" s="210" t="str">
        <f t="shared" si="136"/>
        <v/>
      </c>
      <c r="AJ31" s="210" t="str">
        <f t="shared" si="136"/>
        <v/>
      </c>
      <c r="AK31" s="210" t="str">
        <f t="shared" si="136"/>
        <v/>
      </c>
      <c r="AL31" s="241" t="str">
        <f t="shared" si="136"/>
        <v/>
      </c>
      <c r="AM31" s="210" t="str">
        <f t="shared" si="136"/>
        <v/>
      </c>
      <c r="AN31" s="210" t="str">
        <f t="shared" si="136"/>
        <v/>
      </c>
      <c r="AO31" s="210" t="str">
        <f t="shared" si="136"/>
        <v/>
      </c>
      <c r="AP31" s="210" t="str">
        <f t="shared" si="136"/>
        <v/>
      </c>
      <c r="AQ31" s="210" t="str">
        <f t="shared" si="136"/>
        <v/>
      </c>
      <c r="AR31" s="210" t="str">
        <f t="shared" si="136"/>
        <v/>
      </c>
      <c r="AS31" s="210" t="str">
        <f t="shared" si="136"/>
        <v/>
      </c>
      <c r="AT31" s="210" t="str">
        <f t="shared" si="136"/>
        <v/>
      </c>
      <c r="AU31" s="210" t="str">
        <f t="shared" si="136"/>
        <v/>
      </c>
      <c r="AV31" s="210" t="str">
        <f t="shared" si="136"/>
        <v/>
      </c>
      <c r="AW31" s="211" t="str">
        <f t="shared" si="136"/>
        <v/>
      </c>
      <c r="AX31" s="210" t="str">
        <f t="shared" si="136"/>
        <v/>
      </c>
      <c r="AY31" s="210" t="str">
        <f t="shared" si="136"/>
        <v/>
      </c>
      <c r="AZ31" s="210" t="str">
        <f t="shared" si="136"/>
        <v/>
      </c>
      <c r="BA31" s="210" t="str">
        <f t="shared" si="136"/>
        <v/>
      </c>
      <c r="BB31" s="210" t="str">
        <f t="shared" si="136"/>
        <v/>
      </c>
      <c r="BC31" s="210" t="str">
        <f t="shared" si="136"/>
        <v/>
      </c>
      <c r="BD31" s="210" t="str">
        <f t="shared" si="136"/>
        <v/>
      </c>
      <c r="BE31" s="210" t="str">
        <f t="shared" si="136"/>
        <v/>
      </c>
      <c r="BF31" s="211" t="str">
        <f t="shared" si="136"/>
        <v/>
      </c>
      <c r="BG31" s="210" t="str">
        <f t="shared" si="136"/>
        <v/>
      </c>
      <c r="BH31" s="210" t="str">
        <f t="shared" si="136"/>
        <v/>
      </c>
      <c r="BI31" s="210" t="str">
        <f t="shared" si="136"/>
        <v/>
      </c>
      <c r="BJ31" s="210" t="str">
        <f t="shared" si="136"/>
        <v/>
      </c>
      <c r="BK31" s="210" t="str">
        <f t="shared" si="136"/>
        <v/>
      </c>
      <c r="BL31" s="210" t="str">
        <f t="shared" si="136"/>
        <v/>
      </c>
      <c r="BM31" s="210" t="str">
        <f t="shared" si="136"/>
        <v/>
      </c>
      <c r="BN31" s="210" t="str">
        <f t="shared" si="136"/>
        <v/>
      </c>
      <c r="BO31" s="211" t="str">
        <f t="shared" ref="BO31" si="137">IF(AND($H31&gt;=BO$6,$G31&lt;BS$6),"━","")</f>
        <v/>
      </c>
      <c r="BP31" s="210" t="str">
        <f t="shared" ref="BP31:BQ31" si="138">IF(AND($H31&gt;=BP$6,$G31&lt;BQ$6),"━","")</f>
        <v/>
      </c>
      <c r="BQ31" s="210" t="str">
        <f t="shared" si="138"/>
        <v/>
      </c>
      <c r="BR31" s="210" t="str">
        <f t="shared" ref="BR31" si="139">IF(AND($H31&gt;=BR$6,$G31&lt;BV$6),"━","")</f>
        <v/>
      </c>
      <c r="BS31" s="210" t="str">
        <f t="shared" ref="BS31:BT31" si="140">IF(AND($H31&gt;=BS$6,$G31&lt;BT$6),"━","")</f>
        <v/>
      </c>
      <c r="BT31" s="210" t="str">
        <f t="shared" si="140"/>
        <v/>
      </c>
      <c r="BU31" s="212" t="str">
        <f t="shared" si="39"/>
        <v/>
      </c>
      <c r="BV31" s="213" t="s">
        <v>147</v>
      </c>
      <c r="BW31" s="142"/>
      <c r="BX31" s="214" t="str">
        <f>IF(OR(G31="",H31=""),"",H31-G31+1)</f>
        <v/>
      </c>
    </row>
    <row r="32" spans="1:76" s="94" customFormat="1" ht="22" customHeight="1">
      <c r="A32" s="359"/>
      <c r="B32" s="361"/>
      <c r="C32" s="363"/>
      <c r="D32" s="365"/>
      <c r="E32" s="367"/>
      <c r="F32" s="369"/>
      <c r="G32" s="375"/>
      <c r="H32" s="373"/>
      <c r="I32" s="373"/>
      <c r="J32" s="373"/>
      <c r="K32" s="215" t="str">
        <f t="shared" ref="K32:BN32" si="141">IF(AND($J31&gt;=K$6,$I31&lt;L$6),"━","")</f>
        <v/>
      </c>
      <c r="L32" s="215" t="str">
        <f t="shared" si="141"/>
        <v/>
      </c>
      <c r="M32" s="216" t="str">
        <f t="shared" si="141"/>
        <v/>
      </c>
      <c r="N32" s="215" t="str">
        <f t="shared" si="141"/>
        <v/>
      </c>
      <c r="O32" s="215" t="str">
        <f t="shared" si="141"/>
        <v/>
      </c>
      <c r="P32" s="215" t="str">
        <f t="shared" si="141"/>
        <v/>
      </c>
      <c r="Q32" s="215" t="str">
        <f t="shared" si="141"/>
        <v/>
      </c>
      <c r="R32" s="215" t="str">
        <f t="shared" si="141"/>
        <v/>
      </c>
      <c r="S32" s="215" t="str">
        <f t="shared" si="141"/>
        <v/>
      </c>
      <c r="T32" s="215" t="str">
        <f t="shared" si="141"/>
        <v/>
      </c>
      <c r="U32" s="215" t="str">
        <f t="shared" si="141"/>
        <v/>
      </c>
      <c r="V32" s="216" t="str">
        <f t="shared" si="141"/>
        <v/>
      </c>
      <c r="W32" s="215" t="str">
        <f t="shared" si="141"/>
        <v/>
      </c>
      <c r="X32" s="215" t="str">
        <f t="shared" si="141"/>
        <v/>
      </c>
      <c r="Y32" s="215" t="str">
        <f t="shared" si="141"/>
        <v/>
      </c>
      <c r="Z32" s="215" t="str">
        <f t="shared" si="141"/>
        <v/>
      </c>
      <c r="AA32" s="215" t="str">
        <f t="shared" si="141"/>
        <v/>
      </c>
      <c r="AB32" s="215" t="str">
        <f t="shared" si="141"/>
        <v/>
      </c>
      <c r="AC32" s="215" t="str">
        <f t="shared" si="141"/>
        <v/>
      </c>
      <c r="AD32" s="215" t="str">
        <f t="shared" si="141"/>
        <v/>
      </c>
      <c r="AE32" s="216" t="str">
        <f t="shared" si="141"/>
        <v/>
      </c>
      <c r="AF32" s="215" t="str">
        <f t="shared" si="141"/>
        <v/>
      </c>
      <c r="AG32" s="215" t="str">
        <f t="shared" si="141"/>
        <v/>
      </c>
      <c r="AH32" s="215" t="str">
        <f t="shared" si="141"/>
        <v/>
      </c>
      <c r="AI32" s="215" t="str">
        <f t="shared" si="141"/>
        <v/>
      </c>
      <c r="AJ32" s="215" t="str">
        <f t="shared" si="141"/>
        <v/>
      </c>
      <c r="AK32" s="215" t="str">
        <f t="shared" si="141"/>
        <v/>
      </c>
      <c r="AL32" s="242" t="str">
        <f t="shared" si="141"/>
        <v/>
      </c>
      <c r="AM32" s="215" t="str">
        <f t="shared" si="141"/>
        <v/>
      </c>
      <c r="AN32" s="215" t="str">
        <f t="shared" si="141"/>
        <v/>
      </c>
      <c r="AO32" s="215" t="str">
        <f t="shared" si="141"/>
        <v/>
      </c>
      <c r="AP32" s="215" t="str">
        <f t="shared" si="141"/>
        <v/>
      </c>
      <c r="AQ32" s="215" t="str">
        <f t="shared" si="141"/>
        <v/>
      </c>
      <c r="AR32" s="215" t="str">
        <f t="shared" si="141"/>
        <v/>
      </c>
      <c r="AS32" s="215" t="str">
        <f t="shared" si="141"/>
        <v/>
      </c>
      <c r="AT32" s="215" t="str">
        <f t="shared" si="141"/>
        <v/>
      </c>
      <c r="AU32" s="215" t="str">
        <f t="shared" si="141"/>
        <v/>
      </c>
      <c r="AV32" s="215" t="str">
        <f t="shared" si="141"/>
        <v/>
      </c>
      <c r="AW32" s="216" t="str">
        <f t="shared" si="141"/>
        <v/>
      </c>
      <c r="AX32" s="215" t="str">
        <f t="shared" si="141"/>
        <v/>
      </c>
      <c r="AY32" s="215" t="str">
        <f t="shared" si="141"/>
        <v/>
      </c>
      <c r="AZ32" s="215" t="str">
        <f t="shared" si="141"/>
        <v/>
      </c>
      <c r="BA32" s="215" t="str">
        <f t="shared" si="141"/>
        <v/>
      </c>
      <c r="BB32" s="215" t="str">
        <f t="shared" si="141"/>
        <v/>
      </c>
      <c r="BC32" s="215" t="str">
        <f t="shared" si="141"/>
        <v/>
      </c>
      <c r="BD32" s="215" t="str">
        <f t="shared" si="141"/>
        <v/>
      </c>
      <c r="BE32" s="215" t="str">
        <f t="shared" si="141"/>
        <v/>
      </c>
      <c r="BF32" s="216" t="str">
        <f t="shared" si="141"/>
        <v/>
      </c>
      <c r="BG32" s="215" t="str">
        <f t="shared" si="141"/>
        <v/>
      </c>
      <c r="BH32" s="215" t="str">
        <f t="shared" si="141"/>
        <v/>
      </c>
      <c r="BI32" s="215" t="str">
        <f t="shared" si="141"/>
        <v/>
      </c>
      <c r="BJ32" s="215" t="str">
        <f t="shared" si="141"/>
        <v/>
      </c>
      <c r="BK32" s="215" t="str">
        <f t="shared" si="141"/>
        <v/>
      </c>
      <c r="BL32" s="215" t="str">
        <f t="shared" si="141"/>
        <v/>
      </c>
      <c r="BM32" s="215" t="str">
        <f t="shared" si="141"/>
        <v/>
      </c>
      <c r="BN32" s="215" t="str">
        <f t="shared" si="141"/>
        <v/>
      </c>
      <c r="BO32" s="216" t="str">
        <f t="shared" ref="BO32" si="142">IF(AND($J31&gt;=BO$6,$I31&lt;BS$6),"━","")</f>
        <v/>
      </c>
      <c r="BP32" s="215" t="str">
        <f t="shared" ref="BP32:BQ32" si="143">IF(AND($J31&gt;=BP$6,$I31&lt;BQ$6),"━","")</f>
        <v/>
      </c>
      <c r="BQ32" s="215" t="str">
        <f t="shared" si="143"/>
        <v/>
      </c>
      <c r="BR32" s="215" t="str">
        <f t="shared" ref="BR32" si="144">IF(AND($J31&gt;=BR$6,$I31&lt;BV$6),"━","")</f>
        <v/>
      </c>
      <c r="BS32" s="215" t="str">
        <f t="shared" ref="BS32:BT32" si="145">IF(AND($J31&gt;=BS$6,$I31&lt;BT$6),"━","")</f>
        <v/>
      </c>
      <c r="BT32" s="215" t="str">
        <f t="shared" si="145"/>
        <v/>
      </c>
      <c r="BU32" s="217" t="str">
        <f t="shared" si="45"/>
        <v/>
      </c>
      <c r="BV32" s="213" t="s">
        <v>147</v>
      </c>
      <c r="BW32" s="142"/>
      <c r="BX32" s="218" t="str">
        <f>IF(OR(I31="",J31=""),"",J31-I31+1)</f>
        <v/>
      </c>
    </row>
    <row r="33" spans="1:76" s="94" customFormat="1" ht="22" customHeight="1">
      <c r="A33" s="358">
        <v>14</v>
      </c>
      <c r="B33" s="360"/>
      <c r="C33" s="362"/>
      <c r="D33" s="364"/>
      <c r="E33" s="366"/>
      <c r="F33" s="368"/>
      <c r="G33" s="374"/>
      <c r="H33" s="372"/>
      <c r="I33" s="372"/>
      <c r="J33" s="372"/>
      <c r="K33" s="210" t="str">
        <f t="shared" ref="K33:BN33" si="146">IF(AND($H33&gt;=K$6,$G33&lt;L$6),"━","")</f>
        <v/>
      </c>
      <c r="L33" s="210" t="str">
        <f t="shared" si="146"/>
        <v/>
      </c>
      <c r="M33" s="211" t="str">
        <f t="shared" si="146"/>
        <v/>
      </c>
      <c r="N33" s="210" t="str">
        <f t="shared" si="146"/>
        <v/>
      </c>
      <c r="O33" s="210" t="str">
        <f t="shared" si="146"/>
        <v/>
      </c>
      <c r="P33" s="210" t="str">
        <f t="shared" si="146"/>
        <v/>
      </c>
      <c r="Q33" s="210" t="str">
        <f t="shared" si="146"/>
        <v/>
      </c>
      <c r="R33" s="210" t="str">
        <f t="shared" si="146"/>
        <v/>
      </c>
      <c r="S33" s="210" t="str">
        <f t="shared" si="146"/>
        <v/>
      </c>
      <c r="T33" s="210" t="str">
        <f t="shared" si="146"/>
        <v/>
      </c>
      <c r="U33" s="210" t="str">
        <f t="shared" si="146"/>
        <v/>
      </c>
      <c r="V33" s="211" t="str">
        <f t="shared" si="146"/>
        <v/>
      </c>
      <c r="W33" s="210" t="str">
        <f t="shared" si="146"/>
        <v/>
      </c>
      <c r="X33" s="210" t="str">
        <f t="shared" si="146"/>
        <v/>
      </c>
      <c r="Y33" s="210" t="str">
        <f t="shared" si="146"/>
        <v/>
      </c>
      <c r="Z33" s="210" t="str">
        <f t="shared" si="146"/>
        <v/>
      </c>
      <c r="AA33" s="210" t="str">
        <f t="shared" si="146"/>
        <v/>
      </c>
      <c r="AB33" s="210" t="str">
        <f t="shared" si="146"/>
        <v/>
      </c>
      <c r="AC33" s="210" t="str">
        <f t="shared" si="146"/>
        <v/>
      </c>
      <c r="AD33" s="210" t="str">
        <f t="shared" si="146"/>
        <v/>
      </c>
      <c r="AE33" s="211" t="str">
        <f t="shared" si="146"/>
        <v/>
      </c>
      <c r="AF33" s="210" t="str">
        <f t="shared" si="146"/>
        <v/>
      </c>
      <c r="AG33" s="210" t="str">
        <f t="shared" si="146"/>
        <v/>
      </c>
      <c r="AH33" s="210" t="str">
        <f t="shared" si="146"/>
        <v/>
      </c>
      <c r="AI33" s="210" t="str">
        <f t="shared" si="146"/>
        <v/>
      </c>
      <c r="AJ33" s="210" t="str">
        <f t="shared" si="146"/>
        <v/>
      </c>
      <c r="AK33" s="210" t="str">
        <f t="shared" si="146"/>
        <v/>
      </c>
      <c r="AL33" s="241" t="str">
        <f t="shared" si="146"/>
        <v/>
      </c>
      <c r="AM33" s="210" t="str">
        <f t="shared" si="146"/>
        <v/>
      </c>
      <c r="AN33" s="210" t="str">
        <f t="shared" si="146"/>
        <v/>
      </c>
      <c r="AO33" s="210" t="str">
        <f t="shared" si="146"/>
        <v/>
      </c>
      <c r="AP33" s="210" t="str">
        <f t="shared" si="146"/>
        <v/>
      </c>
      <c r="AQ33" s="210" t="str">
        <f t="shared" si="146"/>
        <v/>
      </c>
      <c r="AR33" s="210" t="str">
        <f t="shared" si="146"/>
        <v/>
      </c>
      <c r="AS33" s="210" t="str">
        <f t="shared" si="146"/>
        <v/>
      </c>
      <c r="AT33" s="210" t="str">
        <f t="shared" si="146"/>
        <v/>
      </c>
      <c r="AU33" s="210" t="str">
        <f t="shared" si="146"/>
        <v/>
      </c>
      <c r="AV33" s="210" t="str">
        <f t="shared" si="146"/>
        <v/>
      </c>
      <c r="AW33" s="211" t="str">
        <f t="shared" si="146"/>
        <v/>
      </c>
      <c r="AX33" s="210" t="str">
        <f t="shared" si="146"/>
        <v/>
      </c>
      <c r="AY33" s="210" t="str">
        <f t="shared" si="146"/>
        <v/>
      </c>
      <c r="AZ33" s="210" t="str">
        <f t="shared" si="146"/>
        <v/>
      </c>
      <c r="BA33" s="210" t="str">
        <f t="shared" si="146"/>
        <v/>
      </c>
      <c r="BB33" s="210" t="str">
        <f t="shared" si="146"/>
        <v/>
      </c>
      <c r="BC33" s="210" t="str">
        <f t="shared" si="146"/>
        <v/>
      </c>
      <c r="BD33" s="210" t="str">
        <f t="shared" si="146"/>
        <v/>
      </c>
      <c r="BE33" s="210" t="str">
        <f t="shared" si="146"/>
        <v/>
      </c>
      <c r="BF33" s="211" t="str">
        <f t="shared" si="146"/>
        <v/>
      </c>
      <c r="BG33" s="210" t="str">
        <f t="shared" si="146"/>
        <v/>
      </c>
      <c r="BH33" s="210" t="str">
        <f t="shared" si="146"/>
        <v/>
      </c>
      <c r="BI33" s="210" t="str">
        <f t="shared" si="146"/>
        <v/>
      </c>
      <c r="BJ33" s="210" t="str">
        <f t="shared" si="146"/>
        <v/>
      </c>
      <c r="BK33" s="210" t="str">
        <f t="shared" si="146"/>
        <v/>
      </c>
      <c r="BL33" s="210" t="str">
        <f t="shared" si="146"/>
        <v/>
      </c>
      <c r="BM33" s="210" t="str">
        <f t="shared" si="146"/>
        <v/>
      </c>
      <c r="BN33" s="210" t="str">
        <f t="shared" si="146"/>
        <v/>
      </c>
      <c r="BO33" s="211" t="str">
        <f t="shared" ref="BO33" si="147">IF(AND($H33&gt;=BO$6,$G33&lt;BS$6),"━","")</f>
        <v/>
      </c>
      <c r="BP33" s="210" t="str">
        <f t="shared" ref="BP33:BQ33" si="148">IF(AND($H33&gt;=BP$6,$G33&lt;BQ$6),"━","")</f>
        <v/>
      </c>
      <c r="BQ33" s="210" t="str">
        <f t="shared" si="148"/>
        <v/>
      </c>
      <c r="BR33" s="210" t="str">
        <f t="shared" ref="BR33" si="149">IF(AND($H33&gt;=BR$6,$G33&lt;BV$6),"━","")</f>
        <v/>
      </c>
      <c r="BS33" s="210" t="str">
        <f t="shared" ref="BS33:BT33" si="150">IF(AND($H33&gt;=BS$6,$G33&lt;BT$6),"━","")</f>
        <v/>
      </c>
      <c r="BT33" s="210" t="str">
        <f t="shared" si="150"/>
        <v/>
      </c>
      <c r="BU33" s="212" t="str">
        <f t="shared" si="39"/>
        <v/>
      </c>
      <c r="BV33" s="213" t="s">
        <v>147</v>
      </c>
      <c r="BW33" s="142"/>
      <c r="BX33" s="214" t="str">
        <f>IF(OR(G33="",H33=""),"",H33-G33+1)</f>
        <v/>
      </c>
    </row>
    <row r="34" spans="1:76" s="94" customFormat="1" ht="22" customHeight="1">
      <c r="A34" s="359"/>
      <c r="B34" s="361"/>
      <c r="C34" s="363"/>
      <c r="D34" s="365"/>
      <c r="E34" s="367"/>
      <c r="F34" s="369"/>
      <c r="G34" s="375"/>
      <c r="H34" s="373"/>
      <c r="I34" s="373"/>
      <c r="J34" s="373"/>
      <c r="K34" s="215" t="str">
        <f t="shared" ref="K34:BN34" si="151">IF(AND($J33&gt;=K$6,$I33&lt;L$6),"━","")</f>
        <v/>
      </c>
      <c r="L34" s="215" t="str">
        <f t="shared" si="151"/>
        <v/>
      </c>
      <c r="M34" s="216" t="str">
        <f t="shared" si="151"/>
        <v/>
      </c>
      <c r="N34" s="215" t="str">
        <f t="shared" si="151"/>
        <v/>
      </c>
      <c r="O34" s="215" t="str">
        <f t="shared" si="151"/>
        <v/>
      </c>
      <c r="P34" s="215" t="str">
        <f t="shared" si="151"/>
        <v/>
      </c>
      <c r="Q34" s="215" t="str">
        <f t="shared" si="151"/>
        <v/>
      </c>
      <c r="R34" s="215" t="str">
        <f t="shared" si="151"/>
        <v/>
      </c>
      <c r="S34" s="215" t="str">
        <f t="shared" si="151"/>
        <v/>
      </c>
      <c r="T34" s="215" t="str">
        <f t="shared" si="151"/>
        <v/>
      </c>
      <c r="U34" s="215" t="str">
        <f t="shared" si="151"/>
        <v/>
      </c>
      <c r="V34" s="216" t="str">
        <f t="shared" si="151"/>
        <v/>
      </c>
      <c r="W34" s="215" t="str">
        <f t="shared" si="151"/>
        <v/>
      </c>
      <c r="X34" s="215" t="str">
        <f t="shared" si="151"/>
        <v/>
      </c>
      <c r="Y34" s="215" t="str">
        <f t="shared" si="151"/>
        <v/>
      </c>
      <c r="Z34" s="215" t="str">
        <f t="shared" si="151"/>
        <v/>
      </c>
      <c r="AA34" s="215" t="str">
        <f t="shared" si="151"/>
        <v/>
      </c>
      <c r="AB34" s="215" t="str">
        <f t="shared" si="151"/>
        <v/>
      </c>
      <c r="AC34" s="215" t="str">
        <f t="shared" si="151"/>
        <v/>
      </c>
      <c r="AD34" s="215" t="str">
        <f t="shared" si="151"/>
        <v/>
      </c>
      <c r="AE34" s="216" t="str">
        <f t="shared" si="151"/>
        <v/>
      </c>
      <c r="AF34" s="215" t="str">
        <f t="shared" si="151"/>
        <v/>
      </c>
      <c r="AG34" s="215" t="str">
        <f t="shared" si="151"/>
        <v/>
      </c>
      <c r="AH34" s="215" t="str">
        <f t="shared" si="151"/>
        <v/>
      </c>
      <c r="AI34" s="215" t="str">
        <f t="shared" si="151"/>
        <v/>
      </c>
      <c r="AJ34" s="215" t="str">
        <f t="shared" si="151"/>
        <v/>
      </c>
      <c r="AK34" s="215" t="str">
        <f t="shared" si="151"/>
        <v/>
      </c>
      <c r="AL34" s="242" t="str">
        <f t="shared" si="151"/>
        <v/>
      </c>
      <c r="AM34" s="215" t="str">
        <f t="shared" si="151"/>
        <v/>
      </c>
      <c r="AN34" s="215" t="str">
        <f t="shared" si="151"/>
        <v/>
      </c>
      <c r="AO34" s="215" t="str">
        <f t="shared" si="151"/>
        <v/>
      </c>
      <c r="AP34" s="215" t="str">
        <f t="shared" si="151"/>
        <v/>
      </c>
      <c r="AQ34" s="215" t="str">
        <f t="shared" si="151"/>
        <v/>
      </c>
      <c r="AR34" s="215" t="str">
        <f t="shared" si="151"/>
        <v/>
      </c>
      <c r="AS34" s="215" t="str">
        <f t="shared" si="151"/>
        <v/>
      </c>
      <c r="AT34" s="215" t="str">
        <f t="shared" si="151"/>
        <v/>
      </c>
      <c r="AU34" s="215" t="str">
        <f t="shared" si="151"/>
        <v/>
      </c>
      <c r="AV34" s="215" t="str">
        <f t="shared" si="151"/>
        <v/>
      </c>
      <c r="AW34" s="216" t="str">
        <f t="shared" si="151"/>
        <v/>
      </c>
      <c r="AX34" s="215" t="str">
        <f t="shared" si="151"/>
        <v/>
      </c>
      <c r="AY34" s="215" t="str">
        <f t="shared" si="151"/>
        <v/>
      </c>
      <c r="AZ34" s="215" t="str">
        <f t="shared" si="151"/>
        <v/>
      </c>
      <c r="BA34" s="215" t="str">
        <f t="shared" si="151"/>
        <v/>
      </c>
      <c r="BB34" s="215" t="str">
        <f t="shared" si="151"/>
        <v/>
      </c>
      <c r="BC34" s="215" t="str">
        <f t="shared" si="151"/>
        <v/>
      </c>
      <c r="BD34" s="215" t="str">
        <f t="shared" si="151"/>
        <v/>
      </c>
      <c r="BE34" s="215" t="str">
        <f t="shared" si="151"/>
        <v/>
      </c>
      <c r="BF34" s="216" t="str">
        <f t="shared" si="151"/>
        <v/>
      </c>
      <c r="BG34" s="215" t="str">
        <f t="shared" si="151"/>
        <v/>
      </c>
      <c r="BH34" s="215" t="str">
        <f t="shared" si="151"/>
        <v/>
      </c>
      <c r="BI34" s="215" t="str">
        <f t="shared" si="151"/>
        <v/>
      </c>
      <c r="BJ34" s="215" t="str">
        <f t="shared" si="151"/>
        <v/>
      </c>
      <c r="BK34" s="215" t="str">
        <f t="shared" si="151"/>
        <v/>
      </c>
      <c r="BL34" s="215" t="str">
        <f t="shared" si="151"/>
        <v/>
      </c>
      <c r="BM34" s="215" t="str">
        <f t="shared" si="151"/>
        <v/>
      </c>
      <c r="BN34" s="215" t="str">
        <f t="shared" si="151"/>
        <v/>
      </c>
      <c r="BO34" s="216" t="str">
        <f t="shared" ref="BO34" si="152">IF(AND($J33&gt;=BO$6,$I33&lt;BS$6),"━","")</f>
        <v/>
      </c>
      <c r="BP34" s="215" t="str">
        <f t="shared" ref="BP34:BQ34" si="153">IF(AND($J33&gt;=BP$6,$I33&lt;BQ$6),"━","")</f>
        <v/>
      </c>
      <c r="BQ34" s="215" t="str">
        <f t="shared" si="153"/>
        <v/>
      </c>
      <c r="BR34" s="215" t="str">
        <f t="shared" ref="BR34" si="154">IF(AND($J33&gt;=BR$6,$I33&lt;BV$6),"━","")</f>
        <v/>
      </c>
      <c r="BS34" s="215" t="str">
        <f t="shared" ref="BS34:BT34" si="155">IF(AND($J33&gt;=BS$6,$I33&lt;BT$6),"━","")</f>
        <v/>
      </c>
      <c r="BT34" s="215" t="str">
        <f t="shared" si="155"/>
        <v/>
      </c>
      <c r="BU34" s="217" t="str">
        <f t="shared" si="45"/>
        <v/>
      </c>
      <c r="BV34" s="213" t="s">
        <v>147</v>
      </c>
      <c r="BW34" s="142"/>
      <c r="BX34" s="218" t="str">
        <f>IF(OR(I33="",J33=""),"",J33-I33+1)</f>
        <v/>
      </c>
    </row>
    <row r="35" spans="1:76" s="94" customFormat="1" ht="22" customHeight="1">
      <c r="A35" s="358">
        <v>15</v>
      </c>
      <c r="B35" s="360"/>
      <c r="C35" s="362"/>
      <c r="D35" s="364"/>
      <c r="E35" s="366"/>
      <c r="F35" s="368"/>
      <c r="G35" s="374"/>
      <c r="H35" s="372"/>
      <c r="I35" s="372"/>
      <c r="J35" s="372"/>
      <c r="K35" s="210" t="str">
        <f t="shared" ref="K35:BU35" si="156">IF(AND($H35&gt;=K$6,$G35&lt;L$6),"━","")</f>
        <v/>
      </c>
      <c r="L35" s="210" t="str">
        <f t="shared" si="156"/>
        <v/>
      </c>
      <c r="M35" s="211" t="str">
        <f t="shared" si="156"/>
        <v/>
      </c>
      <c r="N35" s="210" t="str">
        <f t="shared" si="156"/>
        <v/>
      </c>
      <c r="O35" s="210" t="str">
        <f t="shared" si="156"/>
        <v/>
      </c>
      <c r="P35" s="210" t="str">
        <f t="shared" si="156"/>
        <v/>
      </c>
      <c r="Q35" s="210" t="str">
        <f t="shared" si="156"/>
        <v/>
      </c>
      <c r="R35" s="210" t="str">
        <f t="shared" si="156"/>
        <v/>
      </c>
      <c r="S35" s="210" t="str">
        <f t="shared" si="156"/>
        <v/>
      </c>
      <c r="T35" s="210" t="str">
        <f t="shared" si="156"/>
        <v/>
      </c>
      <c r="U35" s="210" t="str">
        <f t="shared" si="156"/>
        <v/>
      </c>
      <c r="V35" s="211" t="str">
        <f t="shared" si="156"/>
        <v/>
      </c>
      <c r="W35" s="210" t="str">
        <f t="shared" si="156"/>
        <v/>
      </c>
      <c r="X35" s="210" t="str">
        <f t="shared" si="156"/>
        <v/>
      </c>
      <c r="Y35" s="210" t="str">
        <f t="shared" si="156"/>
        <v/>
      </c>
      <c r="Z35" s="210" t="str">
        <f t="shared" si="156"/>
        <v/>
      </c>
      <c r="AA35" s="210" t="str">
        <f t="shared" si="156"/>
        <v/>
      </c>
      <c r="AB35" s="210" t="str">
        <f t="shared" si="156"/>
        <v/>
      </c>
      <c r="AC35" s="210" t="str">
        <f t="shared" si="156"/>
        <v/>
      </c>
      <c r="AD35" s="210" t="str">
        <f t="shared" si="156"/>
        <v/>
      </c>
      <c r="AE35" s="211" t="str">
        <f t="shared" si="156"/>
        <v/>
      </c>
      <c r="AF35" s="210" t="str">
        <f t="shared" si="156"/>
        <v/>
      </c>
      <c r="AG35" s="210" t="str">
        <f t="shared" si="156"/>
        <v/>
      </c>
      <c r="AH35" s="210" t="str">
        <f t="shared" si="156"/>
        <v/>
      </c>
      <c r="AI35" s="210" t="str">
        <f t="shared" si="156"/>
        <v/>
      </c>
      <c r="AJ35" s="210" t="str">
        <f t="shared" si="156"/>
        <v/>
      </c>
      <c r="AK35" s="210" t="str">
        <f t="shared" si="156"/>
        <v/>
      </c>
      <c r="AL35" s="241" t="str">
        <f t="shared" si="156"/>
        <v/>
      </c>
      <c r="AM35" s="210" t="str">
        <f t="shared" si="156"/>
        <v/>
      </c>
      <c r="AN35" s="210" t="str">
        <f t="shared" si="156"/>
        <v/>
      </c>
      <c r="AO35" s="210" t="str">
        <f t="shared" si="156"/>
        <v/>
      </c>
      <c r="AP35" s="210" t="str">
        <f t="shared" si="156"/>
        <v/>
      </c>
      <c r="AQ35" s="210" t="str">
        <f t="shared" si="156"/>
        <v/>
      </c>
      <c r="AR35" s="210" t="str">
        <f t="shared" si="156"/>
        <v/>
      </c>
      <c r="AS35" s="210" t="str">
        <f t="shared" si="156"/>
        <v/>
      </c>
      <c r="AT35" s="210" t="str">
        <f t="shared" si="156"/>
        <v/>
      </c>
      <c r="AU35" s="210" t="str">
        <f t="shared" si="156"/>
        <v/>
      </c>
      <c r="AV35" s="210" t="str">
        <f t="shared" si="156"/>
        <v/>
      </c>
      <c r="AW35" s="211" t="str">
        <f t="shared" si="156"/>
        <v/>
      </c>
      <c r="AX35" s="210" t="str">
        <f t="shared" si="156"/>
        <v/>
      </c>
      <c r="AY35" s="210" t="str">
        <f t="shared" si="156"/>
        <v/>
      </c>
      <c r="AZ35" s="210" t="str">
        <f t="shared" si="156"/>
        <v/>
      </c>
      <c r="BA35" s="210" t="str">
        <f t="shared" si="156"/>
        <v/>
      </c>
      <c r="BB35" s="210" t="str">
        <f t="shared" si="156"/>
        <v/>
      </c>
      <c r="BC35" s="210" t="str">
        <f t="shared" si="156"/>
        <v/>
      </c>
      <c r="BD35" s="210" t="str">
        <f t="shared" si="156"/>
        <v/>
      </c>
      <c r="BE35" s="210" t="str">
        <f t="shared" si="156"/>
        <v/>
      </c>
      <c r="BF35" s="211" t="str">
        <f t="shared" si="156"/>
        <v/>
      </c>
      <c r="BG35" s="210" t="str">
        <f t="shared" si="156"/>
        <v/>
      </c>
      <c r="BH35" s="210" t="str">
        <f t="shared" si="156"/>
        <v/>
      </c>
      <c r="BI35" s="210" t="str">
        <f t="shared" si="156"/>
        <v/>
      </c>
      <c r="BJ35" s="210" t="str">
        <f t="shared" si="156"/>
        <v/>
      </c>
      <c r="BK35" s="210" t="str">
        <f t="shared" si="156"/>
        <v/>
      </c>
      <c r="BL35" s="210" t="str">
        <f t="shared" si="156"/>
        <v/>
      </c>
      <c r="BM35" s="210" t="str">
        <f t="shared" si="156"/>
        <v/>
      </c>
      <c r="BN35" s="210" t="str">
        <f t="shared" si="156"/>
        <v/>
      </c>
      <c r="BO35" s="211" t="str">
        <f t="shared" si="156"/>
        <v/>
      </c>
      <c r="BP35" s="210" t="str">
        <f t="shared" si="156"/>
        <v/>
      </c>
      <c r="BQ35" s="210" t="str">
        <f t="shared" si="156"/>
        <v/>
      </c>
      <c r="BR35" s="210" t="str">
        <f t="shared" si="156"/>
        <v/>
      </c>
      <c r="BS35" s="210" t="str">
        <f t="shared" si="156"/>
        <v/>
      </c>
      <c r="BT35" s="210" t="str">
        <f t="shared" si="156"/>
        <v/>
      </c>
      <c r="BU35" s="210" t="str">
        <f t="shared" si="156"/>
        <v/>
      </c>
      <c r="BV35" s="213" t="s">
        <v>147</v>
      </c>
      <c r="BW35" s="142"/>
      <c r="BX35" s="214" t="str">
        <f>IF(OR(G35="",H35=""),"",H35-G35+1)</f>
        <v/>
      </c>
    </row>
    <row r="36" spans="1:76" s="94" customFormat="1" ht="22" customHeight="1">
      <c r="A36" s="359"/>
      <c r="B36" s="361"/>
      <c r="C36" s="363"/>
      <c r="D36" s="365"/>
      <c r="E36" s="367"/>
      <c r="F36" s="369"/>
      <c r="G36" s="375"/>
      <c r="H36" s="373"/>
      <c r="I36" s="373"/>
      <c r="J36" s="373"/>
      <c r="K36" s="215" t="str">
        <f t="shared" ref="K36:BU36" si="157">IF(AND($J35&gt;=K$6,$I35&lt;L$6),"━","")</f>
        <v/>
      </c>
      <c r="L36" s="215" t="str">
        <f t="shared" si="157"/>
        <v/>
      </c>
      <c r="M36" s="216" t="str">
        <f t="shared" si="157"/>
        <v/>
      </c>
      <c r="N36" s="215" t="str">
        <f t="shared" si="157"/>
        <v/>
      </c>
      <c r="O36" s="215" t="str">
        <f t="shared" si="157"/>
        <v/>
      </c>
      <c r="P36" s="215" t="str">
        <f t="shared" si="157"/>
        <v/>
      </c>
      <c r="Q36" s="215" t="str">
        <f t="shared" si="157"/>
        <v/>
      </c>
      <c r="R36" s="215" t="str">
        <f t="shared" si="157"/>
        <v/>
      </c>
      <c r="S36" s="215" t="str">
        <f t="shared" si="157"/>
        <v/>
      </c>
      <c r="T36" s="215" t="str">
        <f t="shared" si="157"/>
        <v/>
      </c>
      <c r="U36" s="215" t="str">
        <f t="shared" si="157"/>
        <v/>
      </c>
      <c r="V36" s="216" t="str">
        <f t="shared" si="157"/>
        <v/>
      </c>
      <c r="W36" s="215" t="str">
        <f t="shared" si="157"/>
        <v/>
      </c>
      <c r="X36" s="215" t="str">
        <f t="shared" si="157"/>
        <v/>
      </c>
      <c r="Y36" s="215" t="str">
        <f t="shared" si="157"/>
        <v/>
      </c>
      <c r="Z36" s="215" t="str">
        <f t="shared" si="157"/>
        <v/>
      </c>
      <c r="AA36" s="215" t="str">
        <f t="shared" si="157"/>
        <v/>
      </c>
      <c r="AB36" s="215" t="str">
        <f t="shared" si="157"/>
        <v/>
      </c>
      <c r="AC36" s="215" t="str">
        <f t="shared" si="157"/>
        <v/>
      </c>
      <c r="AD36" s="215" t="str">
        <f t="shared" si="157"/>
        <v/>
      </c>
      <c r="AE36" s="216" t="str">
        <f t="shared" si="157"/>
        <v/>
      </c>
      <c r="AF36" s="215" t="str">
        <f t="shared" si="157"/>
        <v/>
      </c>
      <c r="AG36" s="215" t="str">
        <f t="shared" si="157"/>
        <v/>
      </c>
      <c r="AH36" s="215" t="str">
        <f t="shared" si="157"/>
        <v/>
      </c>
      <c r="AI36" s="215" t="str">
        <f t="shared" si="157"/>
        <v/>
      </c>
      <c r="AJ36" s="215" t="str">
        <f t="shared" si="157"/>
        <v/>
      </c>
      <c r="AK36" s="215" t="str">
        <f t="shared" si="157"/>
        <v/>
      </c>
      <c r="AL36" s="242" t="str">
        <f t="shared" si="157"/>
        <v/>
      </c>
      <c r="AM36" s="215" t="str">
        <f t="shared" si="157"/>
        <v/>
      </c>
      <c r="AN36" s="215" t="str">
        <f t="shared" si="157"/>
        <v/>
      </c>
      <c r="AO36" s="215" t="str">
        <f t="shared" si="157"/>
        <v/>
      </c>
      <c r="AP36" s="215" t="str">
        <f t="shared" si="157"/>
        <v/>
      </c>
      <c r="AQ36" s="215" t="str">
        <f t="shared" si="157"/>
        <v/>
      </c>
      <c r="AR36" s="215" t="str">
        <f t="shared" si="157"/>
        <v/>
      </c>
      <c r="AS36" s="215" t="str">
        <f t="shared" si="157"/>
        <v/>
      </c>
      <c r="AT36" s="215" t="str">
        <f t="shared" si="157"/>
        <v/>
      </c>
      <c r="AU36" s="215" t="str">
        <f t="shared" si="157"/>
        <v/>
      </c>
      <c r="AV36" s="215" t="str">
        <f t="shared" si="157"/>
        <v/>
      </c>
      <c r="AW36" s="216" t="str">
        <f t="shared" si="157"/>
        <v/>
      </c>
      <c r="AX36" s="215" t="str">
        <f t="shared" si="157"/>
        <v/>
      </c>
      <c r="AY36" s="215" t="str">
        <f t="shared" si="157"/>
        <v/>
      </c>
      <c r="AZ36" s="215" t="str">
        <f t="shared" si="157"/>
        <v/>
      </c>
      <c r="BA36" s="215" t="str">
        <f t="shared" si="157"/>
        <v/>
      </c>
      <c r="BB36" s="215" t="str">
        <f t="shared" si="157"/>
        <v/>
      </c>
      <c r="BC36" s="215" t="str">
        <f t="shared" si="157"/>
        <v/>
      </c>
      <c r="BD36" s="215" t="str">
        <f t="shared" si="157"/>
        <v/>
      </c>
      <c r="BE36" s="215" t="str">
        <f t="shared" si="157"/>
        <v/>
      </c>
      <c r="BF36" s="216" t="str">
        <f t="shared" si="157"/>
        <v/>
      </c>
      <c r="BG36" s="215" t="str">
        <f t="shared" si="157"/>
        <v/>
      </c>
      <c r="BH36" s="215" t="str">
        <f t="shared" si="157"/>
        <v/>
      </c>
      <c r="BI36" s="215" t="str">
        <f t="shared" si="157"/>
        <v/>
      </c>
      <c r="BJ36" s="215" t="str">
        <f t="shared" si="157"/>
        <v/>
      </c>
      <c r="BK36" s="215" t="str">
        <f t="shared" si="157"/>
        <v/>
      </c>
      <c r="BL36" s="215" t="str">
        <f t="shared" si="157"/>
        <v/>
      </c>
      <c r="BM36" s="215" t="str">
        <f t="shared" si="157"/>
        <v/>
      </c>
      <c r="BN36" s="215" t="str">
        <f t="shared" si="157"/>
        <v/>
      </c>
      <c r="BO36" s="216" t="str">
        <f t="shared" si="157"/>
        <v/>
      </c>
      <c r="BP36" s="215" t="str">
        <f t="shared" si="157"/>
        <v/>
      </c>
      <c r="BQ36" s="215" t="str">
        <f t="shared" si="157"/>
        <v/>
      </c>
      <c r="BR36" s="215" t="str">
        <f t="shared" si="157"/>
        <v/>
      </c>
      <c r="BS36" s="215" t="str">
        <f t="shared" si="157"/>
        <v/>
      </c>
      <c r="BT36" s="215" t="str">
        <f t="shared" si="157"/>
        <v/>
      </c>
      <c r="BU36" s="215" t="str">
        <f t="shared" si="157"/>
        <v/>
      </c>
      <c r="BV36" s="213" t="s">
        <v>147</v>
      </c>
      <c r="BW36" s="142"/>
      <c r="BX36" s="218" t="str">
        <f>IF(OR(I35="",J35=""),"",J35-I35+1)</f>
        <v/>
      </c>
    </row>
  </sheetData>
  <sheetProtection sheet="1" selectLockedCells="1"/>
  <mergeCells count="180">
    <mergeCell ref="J35:J36"/>
    <mergeCell ref="G33:G34"/>
    <mergeCell ref="H33:H34"/>
    <mergeCell ref="I33:I34"/>
    <mergeCell ref="J33:J34"/>
    <mergeCell ref="A35:A36"/>
    <mergeCell ref="B35:B36"/>
    <mergeCell ref="C35:C36"/>
    <mergeCell ref="D35:D36"/>
    <mergeCell ref="E35:E36"/>
    <mergeCell ref="F35:F36"/>
    <mergeCell ref="A33:A34"/>
    <mergeCell ref="B33:B34"/>
    <mergeCell ref="C33:C34"/>
    <mergeCell ref="D33:D34"/>
    <mergeCell ref="E33:E34"/>
    <mergeCell ref="F33:F34"/>
    <mergeCell ref="G35:G36"/>
    <mergeCell ref="H35:H36"/>
    <mergeCell ref="I35:I36"/>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A7:A8"/>
    <mergeCell ref="B7:B8"/>
    <mergeCell ref="C7:C8"/>
    <mergeCell ref="D7:D8"/>
    <mergeCell ref="E7:E8"/>
    <mergeCell ref="F7:F8"/>
    <mergeCell ref="AR5:AT5"/>
    <mergeCell ref="AU5:AW5"/>
    <mergeCell ref="AX5:AZ5"/>
    <mergeCell ref="G7:G8"/>
    <mergeCell ref="H7:H8"/>
    <mergeCell ref="I7:I8"/>
    <mergeCell ref="J7:J8"/>
    <mergeCell ref="BX4:BX5"/>
    <mergeCell ref="K5:M5"/>
    <mergeCell ref="N5:P5"/>
    <mergeCell ref="Q5:S5"/>
    <mergeCell ref="T5:V5"/>
    <mergeCell ref="W5:Y5"/>
    <mergeCell ref="Z5:AB5"/>
    <mergeCell ref="AC5:AE5"/>
    <mergeCell ref="AF5:AH5"/>
    <mergeCell ref="AI5:AK5"/>
    <mergeCell ref="BJ5:BL5"/>
    <mergeCell ref="BM5:BO5"/>
    <mergeCell ref="BP5:BR5"/>
    <mergeCell ref="BS5:BU5"/>
    <mergeCell ref="BA5:BC5"/>
    <mergeCell ref="BD5:BF5"/>
    <mergeCell ref="BG5:BI5"/>
    <mergeCell ref="N1:AJ1"/>
    <mergeCell ref="A2:E2"/>
    <mergeCell ref="K3:BU3"/>
    <mergeCell ref="A4:B4"/>
    <mergeCell ref="C4:E5"/>
    <mergeCell ref="F4:F5"/>
    <mergeCell ref="G4:H4"/>
    <mergeCell ref="I4:J4"/>
    <mergeCell ref="AL5:AN5"/>
    <mergeCell ref="AO5:AQ5"/>
  </mergeCells>
  <phoneticPr fontId="3"/>
  <dataValidations count="2">
    <dataValidation type="list" allowBlank="1" showInputMessage="1" showErrorMessage="1" sqref="D33:E33 D35:E35 D27:E27 D25:E25 D23:E23 D21:E21 D19:E19 D17:E17 D15:E15 D13:E13 D11:E11 D9:E9 D31:E31 D29:E29 D7:E7">
      <formula1>$CI$4</formula1>
    </dataValidation>
    <dataValidation type="date" allowBlank="1" showInputMessage="1" showErrorMessage="1" sqref="G7:J36">
      <formula1>44228</formula1>
      <formula2>45077</formula2>
    </dataValidation>
  </dataValidations>
  <printOptions horizontalCentered="1"/>
  <pageMargins left="0.15748031496062992" right="0.15748031496062992" top="0.62992125984251968" bottom="0.15748031496062992" header="0.31496062992125984" footer="0.31496062992125984"/>
  <pageSetup paperSize="9" scale="70"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S36"/>
  <sheetViews>
    <sheetView zoomScale="70" zoomScaleNormal="70" workbookViewId="0">
      <selection activeCell="I7" sqref="I7:I8"/>
    </sheetView>
  </sheetViews>
  <sheetFormatPr defaultRowHeight="13"/>
  <cols>
    <col min="1" max="1" width="4.453125" style="219" customWidth="1"/>
    <col min="2" max="2" width="34.36328125" customWidth="1"/>
    <col min="3" max="3" width="10" customWidth="1"/>
    <col min="4" max="5" width="5.08984375" hidden="1" customWidth="1"/>
    <col min="6" max="6" width="8.36328125" customWidth="1"/>
    <col min="7" max="7" width="6.453125" hidden="1" customWidth="1"/>
    <col min="8" max="8" width="11.36328125" customWidth="1"/>
    <col min="9" max="9" width="62.7265625" customWidth="1"/>
    <col min="10" max="10" width="62" customWidth="1"/>
    <col min="11" max="18" width="4.90625" customWidth="1"/>
  </cols>
  <sheetData>
    <row r="1" spans="1:19" s="185" customFormat="1" ht="37.5" customHeight="1">
      <c r="A1" s="181" t="s">
        <v>148</v>
      </c>
      <c r="B1" s="182"/>
      <c r="C1" s="182"/>
      <c r="D1" s="182"/>
      <c r="E1" s="182"/>
      <c r="F1" s="182"/>
      <c r="G1" s="182"/>
      <c r="H1" s="182"/>
      <c r="I1" s="221" t="s">
        <v>149</v>
      </c>
    </row>
    <row r="2" spans="1:19" ht="18.75" customHeight="1">
      <c r="A2" s="339">
        <f>初期条件設定表!C6</f>
        <v>0</v>
      </c>
      <c r="B2" s="339"/>
      <c r="C2" s="339"/>
      <c r="D2" s="339"/>
      <c r="E2" s="339"/>
      <c r="F2" s="186"/>
      <c r="G2" s="188"/>
      <c r="H2" s="188"/>
    </row>
    <row r="3" spans="1:19">
      <c r="A3" s="190"/>
      <c r="B3" s="189"/>
      <c r="C3" s="189"/>
      <c r="D3" s="189"/>
      <c r="E3" s="189"/>
      <c r="F3" s="189"/>
      <c r="G3" s="189"/>
      <c r="H3" s="189"/>
    </row>
    <row r="4" spans="1:19" s="94" customFormat="1" ht="28.5" customHeight="1">
      <c r="A4" s="342" t="s">
        <v>150</v>
      </c>
      <c r="B4" s="340"/>
      <c r="C4" s="343" t="s">
        <v>138</v>
      </c>
      <c r="D4" s="344"/>
      <c r="E4" s="345"/>
      <c r="F4" s="349" t="s">
        <v>139</v>
      </c>
      <c r="G4" s="378" t="s">
        <v>151</v>
      </c>
      <c r="H4" s="379"/>
      <c r="I4" s="381" t="s">
        <v>152</v>
      </c>
      <c r="J4" s="383" t="s">
        <v>37</v>
      </c>
      <c r="S4" s="196" t="s">
        <v>30</v>
      </c>
    </row>
    <row r="5" spans="1:19" s="94" customFormat="1" ht="32.25" customHeight="1">
      <c r="A5" s="197" t="s">
        <v>143</v>
      </c>
      <c r="B5" s="198" t="s">
        <v>144</v>
      </c>
      <c r="C5" s="346"/>
      <c r="D5" s="347"/>
      <c r="E5" s="348"/>
      <c r="F5" s="350"/>
      <c r="G5" s="346"/>
      <c r="H5" s="380"/>
      <c r="I5" s="382"/>
      <c r="J5" s="384"/>
    </row>
    <row r="6" spans="1:19" s="94" customFormat="1" ht="19.5" hidden="1" customHeight="1">
      <c r="A6" s="202"/>
      <c r="B6" s="198"/>
      <c r="C6" s="203"/>
      <c r="D6" s="204"/>
      <c r="E6" s="205"/>
      <c r="F6" s="206"/>
      <c r="G6" s="200"/>
      <c r="H6" s="200"/>
      <c r="I6" s="222"/>
    </row>
    <row r="7" spans="1:19" s="94" customFormat="1" ht="22" customHeight="1">
      <c r="A7" s="385">
        <v>1</v>
      </c>
      <c r="B7" s="387" t="str">
        <f>IF(全体工程表!B7="","",全体工程表!B7)</f>
        <v/>
      </c>
      <c r="C7" s="389" t="str">
        <f>IF(全体工程表!C7="","",全体工程表!C7)</f>
        <v/>
      </c>
      <c r="D7" s="391" t="s">
        <v>195</v>
      </c>
      <c r="E7" s="393" t="s">
        <v>195</v>
      </c>
      <c r="F7" s="395" t="str">
        <f>IF(全体工程表!F7="","",全体工程表!F7)</f>
        <v/>
      </c>
      <c r="G7" s="397">
        <v>44256</v>
      </c>
      <c r="H7" s="399" t="str">
        <f>IF(全体工程表!J7="","",全体工程表!J7)</f>
        <v/>
      </c>
      <c r="I7" s="400"/>
      <c r="J7" s="400"/>
    </row>
    <row r="8" spans="1:19" s="94" customFormat="1" ht="22" customHeight="1">
      <c r="A8" s="386"/>
      <c r="B8" s="388"/>
      <c r="C8" s="390"/>
      <c r="D8" s="392"/>
      <c r="E8" s="394"/>
      <c r="F8" s="396"/>
      <c r="G8" s="398"/>
      <c r="H8" s="399"/>
      <c r="I8" s="401"/>
      <c r="J8" s="401"/>
    </row>
    <row r="9" spans="1:19" s="94" customFormat="1" ht="22" customHeight="1">
      <c r="A9" s="385">
        <v>2</v>
      </c>
      <c r="B9" s="387" t="str">
        <f>IF(全体工程表!B9="","",全体工程表!B9)</f>
        <v/>
      </c>
      <c r="C9" s="389" t="str">
        <f>IF(全体工程表!C9="","",全体工程表!C9)</f>
        <v/>
      </c>
      <c r="D9" s="391" t="s">
        <v>195</v>
      </c>
      <c r="E9" s="393" t="s">
        <v>195</v>
      </c>
      <c r="F9" s="395" t="str">
        <f>IF(全体工程表!F9="","",全体工程表!F9)</f>
        <v/>
      </c>
      <c r="G9" s="402" t="s">
        <v>195</v>
      </c>
      <c r="H9" s="399" t="str">
        <f>IF(全体工程表!J9="","",全体工程表!J9)</f>
        <v/>
      </c>
      <c r="I9" s="400"/>
      <c r="J9" s="400"/>
    </row>
    <row r="10" spans="1:19" s="94" customFormat="1" ht="22" customHeight="1">
      <c r="A10" s="386"/>
      <c r="B10" s="388"/>
      <c r="C10" s="390"/>
      <c r="D10" s="392"/>
      <c r="E10" s="394"/>
      <c r="F10" s="396"/>
      <c r="G10" s="403"/>
      <c r="H10" s="399"/>
      <c r="I10" s="401"/>
      <c r="J10" s="401"/>
    </row>
    <row r="11" spans="1:19" s="94" customFormat="1" ht="22" customHeight="1">
      <c r="A11" s="385">
        <v>3</v>
      </c>
      <c r="B11" s="387" t="str">
        <f>IF(全体工程表!B11="","",全体工程表!B11)</f>
        <v/>
      </c>
      <c r="C11" s="389" t="str">
        <f>IF(全体工程表!C11="","",全体工程表!C11)</f>
        <v/>
      </c>
      <c r="D11" s="391" t="s">
        <v>195</v>
      </c>
      <c r="E11" s="393" t="s">
        <v>195</v>
      </c>
      <c r="F11" s="395" t="str">
        <f>IF(全体工程表!F11="","",全体工程表!F11)</f>
        <v/>
      </c>
      <c r="G11" s="402" t="s">
        <v>195</v>
      </c>
      <c r="H11" s="399" t="str">
        <f>IF(全体工程表!J11="","",全体工程表!J11)</f>
        <v/>
      </c>
      <c r="I11" s="400"/>
      <c r="J11" s="400"/>
    </row>
    <row r="12" spans="1:19" s="94" customFormat="1" ht="22" customHeight="1">
      <c r="A12" s="386"/>
      <c r="B12" s="388"/>
      <c r="C12" s="390"/>
      <c r="D12" s="392"/>
      <c r="E12" s="394"/>
      <c r="F12" s="396"/>
      <c r="G12" s="403"/>
      <c r="H12" s="399"/>
      <c r="I12" s="401"/>
      <c r="J12" s="401"/>
    </row>
    <row r="13" spans="1:19" s="94" customFormat="1" ht="22" customHeight="1">
      <c r="A13" s="385">
        <v>4</v>
      </c>
      <c r="B13" s="387" t="str">
        <f>IF(全体工程表!B13="","",全体工程表!B13)</f>
        <v/>
      </c>
      <c r="C13" s="389" t="str">
        <f>IF(全体工程表!C13="","",全体工程表!C13)</f>
        <v/>
      </c>
      <c r="D13" s="391" t="s">
        <v>195</v>
      </c>
      <c r="E13" s="393" t="s">
        <v>195</v>
      </c>
      <c r="F13" s="395" t="str">
        <f>IF(全体工程表!F13="","",全体工程表!F13)</f>
        <v/>
      </c>
      <c r="G13" s="402" t="s">
        <v>195</v>
      </c>
      <c r="H13" s="399" t="str">
        <f>IF(全体工程表!J13="","",全体工程表!J13)</f>
        <v/>
      </c>
      <c r="I13" s="400"/>
      <c r="J13" s="400"/>
    </row>
    <row r="14" spans="1:19" s="94" customFormat="1" ht="22" customHeight="1">
      <c r="A14" s="386"/>
      <c r="B14" s="388"/>
      <c r="C14" s="390"/>
      <c r="D14" s="392"/>
      <c r="E14" s="394"/>
      <c r="F14" s="396"/>
      <c r="G14" s="403"/>
      <c r="H14" s="399"/>
      <c r="I14" s="401"/>
      <c r="J14" s="401"/>
    </row>
    <row r="15" spans="1:19" s="94" customFormat="1" ht="22" customHeight="1">
      <c r="A15" s="385">
        <v>5</v>
      </c>
      <c r="B15" s="387" t="str">
        <f>IF(全体工程表!B15="","",全体工程表!B15)</f>
        <v/>
      </c>
      <c r="C15" s="389" t="str">
        <f>IF(全体工程表!C15="","",全体工程表!C15)</f>
        <v/>
      </c>
      <c r="D15" s="391" t="s">
        <v>195</v>
      </c>
      <c r="E15" s="393" t="s">
        <v>195</v>
      </c>
      <c r="F15" s="395" t="str">
        <f>IF(全体工程表!F15="","",全体工程表!F15)</f>
        <v/>
      </c>
      <c r="G15" s="402" t="s">
        <v>195</v>
      </c>
      <c r="H15" s="399" t="str">
        <f>IF(全体工程表!J15="","",全体工程表!J15)</f>
        <v/>
      </c>
      <c r="I15" s="400"/>
      <c r="J15" s="400"/>
    </row>
    <row r="16" spans="1:19" s="94" customFormat="1" ht="22" customHeight="1">
      <c r="A16" s="386"/>
      <c r="B16" s="388"/>
      <c r="C16" s="390"/>
      <c r="D16" s="392"/>
      <c r="E16" s="394"/>
      <c r="F16" s="396"/>
      <c r="G16" s="403"/>
      <c r="H16" s="399"/>
      <c r="I16" s="401"/>
      <c r="J16" s="401"/>
    </row>
    <row r="17" spans="1:10" s="94" customFormat="1" ht="22" customHeight="1">
      <c r="A17" s="385">
        <v>6</v>
      </c>
      <c r="B17" s="387" t="str">
        <f>IF(全体工程表!B17="","",全体工程表!B17)</f>
        <v/>
      </c>
      <c r="C17" s="389" t="str">
        <f>IF(全体工程表!C17="","",全体工程表!C17)</f>
        <v/>
      </c>
      <c r="D17" s="391" t="s">
        <v>195</v>
      </c>
      <c r="E17" s="393" t="s">
        <v>195</v>
      </c>
      <c r="F17" s="395" t="str">
        <f>IF(全体工程表!F17="","",全体工程表!F17)</f>
        <v/>
      </c>
      <c r="G17" s="402" t="s">
        <v>195</v>
      </c>
      <c r="H17" s="399" t="str">
        <f>IF(全体工程表!J17="","",全体工程表!J17)</f>
        <v/>
      </c>
      <c r="I17" s="400"/>
      <c r="J17" s="400"/>
    </row>
    <row r="18" spans="1:10" s="94" customFormat="1" ht="22" customHeight="1">
      <c r="A18" s="386"/>
      <c r="B18" s="388"/>
      <c r="C18" s="390"/>
      <c r="D18" s="392"/>
      <c r="E18" s="394"/>
      <c r="F18" s="396"/>
      <c r="G18" s="403"/>
      <c r="H18" s="399"/>
      <c r="I18" s="401"/>
      <c r="J18" s="401"/>
    </row>
    <row r="19" spans="1:10" s="94" customFormat="1" ht="22" customHeight="1">
      <c r="A19" s="385">
        <v>7</v>
      </c>
      <c r="B19" s="387" t="str">
        <f>IF(全体工程表!B19="","",全体工程表!B19)</f>
        <v/>
      </c>
      <c r="C19" s="389" t="str">
        <f>IF(全体工程表!C19="","",全体工程表!C19)</f>
        <v/>
      </c>
      <c r="D19" s="391" t="s">
        <v>195</v>
      </c>
      <c r="E19" s="393" t="s">
        <v>195</v>
      </c>
      <c r="F19" s="395" t="str">
        <f>IF(全体工程表!F19="","",全体工程表!F19)</f>
        <v/>
      </c>
      <c r="G19" s="402" t="s">
        <v>195</v>
      </c>
      <c r="H19" s="399" t="str">
        <f>IF(全体工程表!J19="","",全体工程表!J19)</f>
        <v/>
      </c>
      <c r="I19" s="400"/>
      <c r="J19" s="400"/>
    </row>
    <row r="20" spans="1:10" s="94" customFormat="1" ht="22" customHeight="1">
      <c r="A20" s="386"/>
      <c r="B20" s="388"/>
      <c r="C20" s="390"/>
      <c r="D20" s="392"/>
      <c r="E20" s="394"/>
      <c r="F20" s="396"/>
      <c r="G20" s="403"/>
      <c r="H20" s="399"/>
      <c r="I20" s="401"/>
      <c r="J20" s="401"/>
    </row>
    <row r="21" spans="1:10" s="94" customFormat="1" ht="22" customHeight="1">
      <c r="A21" s="385">
        <v>8</v>
      </c>
      <c r="B21" s="387" t="str">
        <f>IF(全体工程表!B21="","",全体工程表!B21)</f>
        <v/>
      </c>
      <c r="C21" s="389" t="str">
        <f>IF(全体工程表!C21="","",全体工程表!C21)</f>
        <v/>
      </c>
      <c r="D21" s="391" t="s">
        <v>195</v>
      </c>
      <c r="E21" s="393" t="s">
        <v>195</v>
      </c>
      <c r="F21" s="395" t="str">
        <f>IF(全体工程表!F21="","",全体工程表!F21)</f>
        <v/>
      </c>
      <c r="G21" s="402" t="s">
        <v>195</v>
      </c>
      <c r="H21" s="399" t="str">
        <f>IF(全体工程表!J21="","",全体工程表!J21)</f>
        <v/>
      </c>
      <c r="I21" s="400"/>
      <c r="J21" s="400"/>
    </row>
    <row r="22" spans="1:10" s="94" customFormat="1" ht="22" customHeight="1">
      <c r="A22" s="386"/>
      <c r="B22" s="388"/>
      <c r="C22" s="390"/>
      <c r="D22" s="392"/>
      <c r="E22" s="394"/>
      <c r="F22" s="396"/>
      <c r="G22" s="403"/>
      <c r="H22" s="399"/>
      <c r="I22" s="401"/>
      <c r="J22" s="401"/>
    </row>
    <row r="23" spans="1:10" s="94" customFormat="1" ht="22" customHeight="1">
      <c r="A23" s="385">
        <v>9</v>
      </c>
      <c r="B23" s="387" t="str">
        <f>IF(全体工程表!B23="","",全体工程表!B23)</f>
        <v/>
      </c>
      <c r="C23" s="389" t="str">
        <f>IF(全体工程表!C23="","",全体工程表!C23)</f>
        <v/>
      </c>
      <c r="D23" s="391" t="s">
        <v>195</v>
      </c>
      <c r="E23" s="393" t="s">
        <v>195</v>
      </c>
      <c r="F23" s="395" t="str">
        <f>IF(全体工程表!F23="","",全体工程表!F23)</f>
        <v/>
      </c>
      <c r="G23" s="402" t="s">
        <v>195</v>
      </c>
      <c r="H23" s="399" t="str">
        <f>IF(全体工程表!J23="","",全体工程表!J23)</f>
        <v/>
      </c>
      <c r="I23" s="400"/>
      <c r="J23" s="400"/>
    </row>
    <row r="24" spans="1:10" s="94" customFormat="1" ht="22" customHeight="1">
      <c r="A24" s="386"/>
      <c r="B24" s="388"/>
      <c r="C24" s="390"/>
      <c r="D24" s="392"/>
      <c r="E24" s="394"/>
      <c r="F24" s="396"/>
      <c r="G24" s="403"/>
      <c r="H24" s="399"/>
      <c r="I24" s="401"/>
      <c r="J24" s="401"/>
    </row>
    <row r="25" spans="1:10" s="94" customFormat="1" ht="22" customHeight="1">
      <c r="A25" s="385">
        <v>10</v>
      </c>
      <c r="B25" s="387" t="str">
        <f>IF(全体工程表!B25="","",全体工程表!B25)</f>
        <v/>
      </c>
      <c r="C25" s="389" t="str">
        <f>IF(全体工程表!C25="","",全体工程表!C25)</f>
        <v/>
      </c>
      <c r="D25" s="391" t="s">
        <v>195</v>
      </c>
      <c r="E25" s="393" t="s">
        <v>195</v>
      </c>
      <c r="F25" s="395" t="str">
        <f>IF(全体工程表!F25="","",全体工程表!F25)</f>
        <v/>
      </c>
      <c r="G25" s="402" t="s">
        <v>195</v>
      </c>
      <c r="H25" s="399" t="str">
        <f>IF(全体工程表!J25="","",全体工程表!J25)</f>
        <v/>
      </c>
      <c r="I25" s="400"/>
      <c r="J25" s="400"/>
    </row>
    <row r="26" spans="1:10" s="94" customFormat="1" ht="22" customHeight="1">
      <c r="A26" s="386"/>
      <c r="B26" s="388"/>
      <c r="C26" s="390"/>
      <c r="D26" s="392"/>
      <c r="E26" s="394"/>
      <c r="F26" s="396"/>
      <c r="G26" s="403"/>
      <c r="H26" s="399"/>
      <c r="I26" s="401"/>
      <c r="J26" s="401"/>
    </row>
    <row r="27" spans="1:10" s="94" customFormat="1" ht="22" customHeight="1">
      <c r="A27" s="385">
        <v>11</v>
      </c>
      <c r="B27" s="387" t="str">
        <f>IF(全体工程表!B27="","",全体工程表!B27)</f>
        <v/>
      </c>
      <c r="C27" s="389" t="str">
        <f>IF(全体工程表!C27="","",全体工程表!C27)</f>
        <v/>
      </c>
      <c r="D27" s="391" t="s">
        <v>195</v>
      </c>
      <c r="E27" s="393" t="s">
        <v>195</v>
      </c>
      <c r="F27" s="395" t="str">
        <f>IF(全体工程表!F27="","",全体工程表!F27)</f>
        <v/>
      </c>
      <c r="G27" s="402" t="s">
        <v>195</v>
      </c>
      <c r="H27" s="399" t="str">
        <f>IF(全体工程表!J27="","",全体工程表!J27)</f>
        <v/>
      </c>
      <c r="I27" s="400"/>
      <c r="J27" s="400"/>
    </row>
    <row r="28" spans="1:10" s="94" customFormat="1" ht="22" customHeight="1">
      <c r="A28" s="386"/>
      <c r="B28" s="388"/>
      <c r="C28" s="390"/>
      <c r="D28" s="392"/>
      <c r="E28" s="394"/>
      <c r="F28" s="396"/>
      <c r="G28" s="403"/>
      <c r="H28" s="399"/>
      <c r="I28" s="401"/>
      <c r="J28" s="401"/>
    </row>
    <row r="29" spans="1:10" s="94" customFormat="1" ht="22" customHeight="1">
      <c r="A29" s="385">
        <v>12</v>
      </c>
      <c r="B29" s="387" t="str">
        <f>IF(全体工程表!B29="","",全体工程表!B29)</f>
        <v/>
      </c>
      <c r="C29" s="389" t="str">
        <f>IF(全体工程表!C29="","",全体工程表!C29)</f>
        <v/>
      </c>
      <c r="D29" s="391" t="s">
        <v>195</v>
      </c>
      <c r="E29" s="393" t="s">
        <v>195</v>
      </c>
      <c r="F29" s="395" t="str">
        <f>IF(全体工程表!F29="","",全体工程表!F29)</f>
        <v/>
      </c>
      <c r="G29" s="402" t="s">
        <v>195</v>
      </c>
      <c r="H29" s="399" t="str">
        <f>IF(全体工程表!J29="","",全体工程表!J29)</f>
        <v/>
      </c>
      <c r="I29" s="400"/>
      <c r="J29" s="400"/>
    </row>
    <row r="30" spans="1:10" s="94" customFormat="1" ht="22" customHeight="1">
      <c r="A30" s="386"/>
      <c r="B30" s="388"/>
      <c r="C30" s="390"/>
      <c r="D30" s="392"/>
      <c r="E30" s="394"/>
      <c r="F30" s="396"/>
      <c r="G30" s="403"/>
      <c r="H30" s="399"/>
      <c r="I30" s="401"/>
      <c r="J30" s="401"/>
    </row>
    <row r="31" spans="1:10" s="94" customFormat="1" ht="22" customHeight="1">
      <c r="A31" s="385">
        <v>13</v>
      </c>
      <c r="B31" s="387" t="str">
        <f>IF(全体工程表!B31="","",全体工程表!B31)</f>
        <v/>
      </c>
      <c r="C31" s="389" t="str">
        <f>IF(全体工程表!C31="","",全体工程表!C31)</f>
        <v/>
      </c>
      <c r="D31" s="391" t="s">
        <v>195</v>
      </c>
      <c r="E31" s="393" t="s">
        <v>195</v>
      </c>
      <c r="F31" s="395" t="str">
        <f>IF(全体工程表!F31="","",全体工程表!F31)</f>
        <v/>
      </c>
      <c r="G31" s="402" t="s">
        <v>195</v>
      </c>
      <c r="H31" s="399" t="str">
        <f>IF(全体工程表!J31="","",全体工程表!J31)</f>
        <v/>
      </c>
      <c r="I31" s="400"/>
      <c r="J31" s="400"/>
    </row>
    <row r="32" spans="1:10" s="94" customFormat="1" ht="22" customHeight="1">
      <c r="A32" s="386"/>
      <c r="B32" s="388"/>
      <c r="C32" s="390"/>
      <c r="D32" s="392"/>
      <c r="E32" s="394"/>
      <c r="F32" s="396"/>
      <c r="G32" s="403"/>
      <c r="H32" s="399"/>
      <c r="I32" s="401"/>
      <c r="J32" s="401"/>
    </row>
    <row r="33" spans="1:10" s="94" customFormat="1" ht="22" customHeight="1">
      <c r="A33" s="385">
        <v>14</v>
      </c>
      <c r="B33" s="387" t="str">
        <f>IF(全体工程表!B33="","",全体工程表!B33)</f>
        <v/>
      </c>
      <c r="C33" s="389" t="str">
        <f>IF(全体工程表!C33="","",全体工程表!C33)</f>
        <v/>
      </c>
      <c r="D33" s="391" t="s">
        <v>195</v>
      </c>
      <c r="E33" s="393" t="s">
        <v>195</v>
      </c>
      <c r="F33" s="395" t="str">
        <f>IF(全体工程表!F33="","",全体工程表!F33)</f>
        <v/>
      </c>
      <c r="G33" s="402" t="s">
        <v>195</v>
      </c>
      <c r="H33" s="399" t="str">
        <f>IF(全体工程表!J33="","",全体工程表!J33)</f>
        <v/>
      </c>
      <c r="I33" s="400"/>
      <c r="J33" s="400"/>
    </row>
    <row r="34" spans="1:10" s="94" customFormat="1" ht="22" customHeight="1">
      <c r="A34" s="386"/>
      <c r="B34" s="388"/>
      <c r="C34" s="390"/>
      <c r="D34" s="392"/>
      <c r="E34" s="394"/>
      <c r="F34" s="396"/>
      <c r="G34" s="403"/>
      <c r="H34" s="399"/>
      <c r="I34" s="401"/>
      <c r="J34" s="401"/>
    </row>
    <row r="35" spans="1:10" s="94" customFormat="1" ht="22" customHeight="1">
      <c r="A35" s="385">
        <v>15</v>
      </c>
      <c r="B35" s="387" t="str">
        <f>IF(全体工程表!B35="","",全体工程表!B35)</f>
        <v/>
      </c>
      <c r="C35" s="389" t="str">
        <f>IF(全体工程表!C35="","",全体工程表!C35)</f>
        <v/>
      </c>
      <c r="D35" s="391" t="s">
        <v>195</v>
      </c>
      <c r="E35" s="393" t="s">
        <v>195</v>
      </c>
      <c r="F35" s="395" t="str">
        <f>IF(全体工程表!F35="","",全体工程表!F35)</f>
        <v/>
      </c>
      <c r="G35" s="402" t="s">
        <v>195</v>
      </c>
      <c r="H35" s="399" t="str">
        <f>IF(全体工程表!J35="","",全体工程表!J35)</f>
        <v/>
      </c>
      <c r="I35" s="400"/>
      <c r="J35" s="400"/>
    </row>
    <row r="36" spans="1:10" s="94" customFormat="1" ht="22" customHeight="1">
      <c r="A36" s="386"/>
      <c r="B36" s="388"/>
      <c r="C36" s="390"/>
      <c r="D36" s="392"/>
      <c r="E36" s="394"/>
      <c r="F36" s="396"/>
      <c r="G36" s="403"/>
      <c r="H36" s="399"/>
      <c r="I36" s="401"/>
      <c r="J36" s="401"/>
    </row>
  </sheetData>
  <sheetProtection sheet="1" selectLockedCells="1"/>
  <mergeCells count="157">
    <mergeCell ref="J35:J36"/>
    <mergeCell ref="J33:J34"/>
    <mergeCell ref="A35:A36"/>
    <mergeCell ref="B35:B36"/>
    <mergeCell ref="C35:C36"/>
    <mergeCell ref="D35:D36"/>
    <mergeCell ref="E35:E36"/>
    <mergeCell ref="F35:F36"/>
    <mergeCell ref="G35:G36"/>
    <mergeCell ref="H35:H36"/>
    <mergeCell ref="I35:I36"/>
    <mergeCell ref="A33:A34"/>
    <mergeCell ref="B33:B34"/>
    <mergeCell ref="C33:C34"/>
    <mergeCell ref="D33:D34"/>
    <mergeCell ref="E33:E34"/>
    <mergeCell ref="F33:F34"/>
    <mergeCell ref="G33:G34"/>
    <mergeCell ref="H33:H34"/>
    <mergeCell ref="I33:I34"/>
    <mergeCell ref="J29:J30"/>
    <mergeCell ref="A31:A32"/>
    <mergeCell ref="B31:B32"/>
    <mergeCell ref="C31:C32"/>
    <mergeCell ref="D31:D32"/>
    <mergeCell ref="E31:E32"/>
    <mergeCell ref="F31:F32"/>
    <mergeCell ref="G31:G32"/>
    <mergeCell ref="H31:H32"/>
    <mergeCell ref="I31:I32"/>
    <mergeCell ref="J31:J32"/>
    <mergeCell ref="A29:A30"/>
    <mergeCell ref="B29:B30"/>
    <mergeCell ref="C29:C30"/>
    <mergeCell ref="D29:D30"/>
    <mergeCell ref="E29:E30"/>
    <mergeCell ref="F29:F30"/>
    <mergeCell ref="G29:G30"/>
    <mergeCell ref="H29:H30"/>
    <mergeCell ref="I29:I30"/>
    <mergeCell ref="J25:J26"/>
    <mergeCell ref="A27:A28"/>
    <mergeCell ref="B27:B28"/>
    <mergeCell ref="C27:C28"/>
    <mergeCell ref="D27:D28"/>
    <mergeCell ref="E27:E28"/>
    <mergeCell ref="F27:F28"/>
    <mergeCell ref="G27:G28"/>
    <mergeCell ref="H27:H28"/>
    <mergeCell ref="I27:I28"/>
    <mergeCell ref="J27:J28"/>
    <mergeCell ref="A25:A26"/>
    <mergeCell ref="B25:B26"/>
    <mergeCell ref="C25:C26"/>
    <mergeCell ref="D25:D26"/>
    <mergeCell ref="E25:E26"/>
    <mergeCell ref="F25:F26"/>
    <mergeCell ref="G25:G26"/>
    <mergeCell ref="H25:H26"/>
    <mergeCell ref="I25:I26"/>
    <mergeCell ref="J21:J22"/>
    <mergeCell ref="A23:A24"/>
    <mergeCell ref="B23:B24"/>
    <mergeCell ref="C23:C24"/>
    <mergeCell ref="D23:D24"/>
    <mergeCell ref="E23:E24"/>
    <mergeCell ref="F23:F24"/>
    <mergeCell ref="G23:G24"/>
    <mergeCell ref="H23:H24"/>
    <mergeCell ref="I23:I24"/>
    <mergeCell ref="J23:J24"/>
    <mergeCell ref="A21:A22"/>
    <mergeCell ref="B21:B22"/>
    <mergeCell ref="C21:C22"/>
    <mergeCell ref="D21:D22"/>
    <mergeCell ref="E21:E22"/>
    <mergeCell ref="F21:F22"/>
    <mergeCell ref="G21:G22"/>
    <mergeCell ref="H21:H22"/>
    <mergeCell ref="I21:I22"/>
    <mergeCell ref="J17:J18"/>
    <mergeCell ref="A19:A20"/>
    <mergeCell ref="B19:B20"/>
    <mergeCell ref="C19:C20"/>
    <mergeCell ref="D19:D20"/>
    <mergeCell ref="E19:E20"/>
    <mergeCell ref="F19:F20"/>
    <mergeCell ref="G19:G20"/>
    <mergeCell ref="H19:H20"/>
    <mergeCell ref="I19:I20"/>
    <mergeCell ref="J19:J20"/>
    <mergeCell ref="A17:A18"/>
    <mergeCell ref="B17:B18"/>
    <mergeCell ref="C17:C18"/>
    <mergeCell ref="D17:D18"/>
    <mergeCell ref="E17:E18"/>
    <mergeCell ref="F17:F18"/>
    <mergeCell ref="G17:G18"/>
    <mergeCell ref="H17:H18"/>
    <mergeCell ref="I17:I18"/>
    <mergeCell ref="J13:J14"/>
    <mergeCell ref="A15:A16"/>
    <mergeCell ref="B15:B16"/>
    <mergeCell ref="C15:C16"/>
    <mergeCell ref="D15:D16"/>
    <mergeCell ref="E15:E16"/>
    <mergeCell ref="F15:F16"/>
    <mergeCell ref="G15:G16"/>
    <mergeCell ref="H15:H16"/>
    <mergeCell ref="I15:I16"/>
    <mergeCell ref="J15:J16"/>
    <mergeCell ref="A13:A14"/>
    <mergeCell ref="B13:B14"/>
    <mergeCell ref="C13:C14"/>
    <mergeCell ref="D13:D14"/>
    <mergeCell ref="E13:E14"/>
    <mergeCell ref="F13:F14"/>
    <mergeCell ref="G13:G14"/>
    <mergeCell ref="H13:H14"/>
    <mergeCell ref="I13:I14"/>
    <mergeCell ref="J9:J10"/>
    <mergeCell ref="A11:A12"/>
    <mergeCell ref="B11:B12"/>
    <mergeCell ref="C11:C12"/>
    <mergeCell ref="D11:D12"/>
    <mergeCell ref="E11:E12"/>
    <mergeCell ref="F11:F12"/>
    <mergeCell ref="G11:G12"/>
    <mergeCell ref="H11:H12"/>
    <mergeCell ref="I11:I12"/>
    <mergeCell ref="J11:J12"/>
    <mergeCell ref="A9:A10"/>
    <mergeCell ref="B9:B10"/>
    <mergeCell ref="C9:C10"/>
    <mergeCell ref="D9:D10"/>
    <mergeCell ref="E9:E10"/>
    <mergeCell ref="F9:F10"/>
    <mergeCell ref="G9:G10"/>
    <mergeCell ref="H9:H10"/>
    <mergeCell ref="I9:I10"/>
    <mergeCell ref="A2:E2"/>
    <mergeCell ref="A4:B4"/>
    <mergeCell ref="C4:E5"/>
    <mergeCell ref="F4:F5"/>
    <mergeCell ref="G4:H5"/>
    <mergeCell ref="I4:I5"/>
    <mergeCell ref="J4:J5"/>
    <mergeCell ref="A7:A8"/>
    <mergeCell ref="B7:B8"/>
    <mergeCell ref="C7:C8"/>
    <mergeCell ref="D7:D8"/>
    <mergeCell ref="E7:E8"/>
    <mergeCell ref="F7:F8"/>
    <mergeCell ref="G7:G8"/>
    <mergeCell ref="H7:H8"/>
    <mergeCell ref="I7:I8"/>
    <mergeCell ref="J7:J8"/>
  </mergeCells>
  <phoneticPr fontId="3"/>
  <dataValidations count="2">
    <dataValidation type="date" allowBlank="1" showInputMessage="1" showErrorMessage="1" sqref="G7:H36">
      <formula1>44105</formula1>
      <formula2>44926</formula2>
    </dataValidation>
    <dataValidation type="list" allowBlank="1" showInputMessage="1" showErrorMessage="1" sqref="D33:E33 D7:E7 D29:E29 D31:E31 D9:E9 D11:E11 D13:E13 D15:E15 D17:E17 D19:E19 D21:E21 D23:E23 D25:E25 D27:E27 D35:E35">
      <formula1>$S$4</formula1>
    </dataValidation>
  </dataValidations>
  <pageMargins left="0.51181102362204722" right="0.51181102362204722" top="0.74803149606299213" bottom="0.35433070866141736" header="0.31496062992125984" footer="0.31496062992125984"/>
  <pageSetup paperSize="9" scale="7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A46"/>
  <sheetViews>
    <sheetView showGridLines="0" workbookViewId="0">
      <selection activeCell="C10" sqref="C10"/>
    </sheetView>
  </sheetViews>
  <sheetFormatPr defaultRowHeight="13"/>
  <cols>
    <col min="1" max="1" width="3.36328125" customWidth="1"/>
    <col min="2" max="2" width="15.90625" customWidth="1"/>
    <col min="3" max="3" width="8" customWidth="1"/>
    <col min="4" max="4" width="5.36328125" customWidth="1"/>
    <col min="5" max="5" width="8" customWidth="1"/>
    <col min="21" max="21" width="2.7265625" customWidth="1"/>
    <col min="22" max="23" width="7.7265625" customWidth="1"/>
    <col min="25" max="25" width="9.7265625" customWidth="1"/>
    <col min="26" max="27" width="8" customWidth="1"/>
  </cols>
  <sheetData>
    <row r="1" spans="2:27" ht="27" customHeight="1">
      <c r="B1" s="258" t="s">
        <v>108</v>
      </c>
      <c r="C1" s="258"/>
      <c r="D1" s="258"/>
      <c r="E1" s="258"/>
      <c r="F1" s="258"/>
      <c r="G1" s="258"/>
      <c r="H1" s="258"/>
      <c r="I1" s="258"/>
      <c r="J1" s="258"/>
      <c r="K1" s="99"/>
      <c r="L1" s="99"/>
      <c r="M1" s="99"/>
      <c r="N1" s="99"/>
      <c r="O1" s="99"/>
      <c r="P1" s="99"/>
      <c r="Q1" s="99"/>
      <c r="U1" s="259" t="s">
        <v>102</v>
      </c>
      <c r="V1" s="260"/>
      <c r="W1" s="260"/>
      <c r="X1" s="260"/>
      <c r="Y1" s="260"/>
      <c r="Z1" s="260"/>
      <c r="AA1" s="261"/>
    </row>
    <row r="2" spans="2:27" ht="20.25" customHeight="1">
      <c r="B2" s="262" t="s">
        <v>153</v>
      </c>
      <c r="C2" s="263"/>
      <c r="D2" s="263"/>
      <c r="E2" s="263"/>
      <c r="F2" s="263"/>
      <c r="G2" s="263"/>
      <c r="H2" s="263"/>
      <c r="I2" s="263"/>
      <c r="J2" s="263"/>
      <c r="U2" s="85"/>
      <c r="V2" s="92" t="s">
        <v>13</v>
      </c>
      <c r="W2" s="92" t="s">
        <v>14</v>
      </c>
      <c r="X2" s="92" t="s">
        <v>104</v>
      </c>
      <c r="Y2" s="86" t="s">
        <v>97</v>
      </c>
      <c r="Z2" s="92" t="s">
        <v>103</v>
      </c>
      <c r="AA2" s="92" t="s">
        <v>197</v>
      </c>
    </row>
    <row r="3" spans="2:27" ht="20.25" customHeight="1">
      <c r="B3" s="263"/>
      <c r="C3" s="263"/>
      <c r="D3" s="263"/>
      <c r="E3" s="263"/>
      <c r="F3" s="263"/>
      <c r="G3" s="263"/>
      <c r="H3" s="263"/>
      <c r="I3" s="263"/>
      <c r="J3" s="263"/>
      <c r="U3" s="85"/>
      <c r="V3" s="92"/>
      <c r="W3" s="92"/>
      <c r="X3" s="92"/>
      <c r="Y3" s="86"/>
      <c r="Z3" s="92"/>
      <c r="AA3" s="92"/>
    </row>
    <row r="4" spans="2:27" ht="20.25" customHeight="1">
      <c r="B4" s="263"/>
      <c r="C4" s="263"/>
      <c r="D4" s="263"/>
      <c r="E4" s="263"/>
      <c r="F4" s="263"/>
      <c r="G4" s="263"/>
      <c r="H4" s="263"/>
      <c r="I4" s="263"/>
      <c r="J4" s="263"/>
      <c r="U4" s="85"/>
      <c r="V4" s="92"/>
      <c r="W4" s="92"/>
      <c r="X4" s="92"/>
      <c r="Y4" s="86"/>
      <c r="Z4" s="92"/>
      <c r="AA4" s="92"/>
    </row>
    <row r="5" spans="2:27" s="94" customFormat="1" ht="20.25" customHeight="1">
      <c r="B5" s="97" t="s">
        <v>110</v>
      </c>
      <c r="U5" s="85"/>
      <c r="V5" s="103">
        <v>2020</v>
      </c>
      <c r="W5" s="106">
        <v>1</v>
      </c>
      <c r="X5" s="89" t="s">
        <v>91</v>
      </c>
      <c r="Y5" s="131" t="str">
        <f>IF(C18="","",C18)&amp;IF(OR(C19="",C19=C18),"",C19)&amp;IF(OR(C20="",C20=C19,C20=C18),"",C20)</f>
        <v/>
      </c>
      <c r="Z5" s="89">
        <v>15</v>
      </c>
      <c r="AA5" s="89" t="s">
        <v>200</v>
      </c>
    </row>
    <row r="6" spans="2:27" s="94" customFormat="1" ht="20.25" customHeight="1">
      <c r="B6" s="96" t="s">
        <v>32</v>
      </c>
      <c r="C6" s="255"/>
      <c r="D6" s="256"/>
      <c r="E6" s="256"/>
      <c r="F6" s="256"/>
      <c r="G6" s="257"/>
      <c r="U6" s="85"/>
      <c r="V6" s="104">
        <v>2021</v>
      </c>
      <c r="W6" s="106">
        <v>2</v>
      </c>
      <c r="X6" s="90" t="s">
        <v>51</v>
      </c>
      <c r="Y6" s="86"/>
      <c r="Z6" s="90">
        <v>16</v>
      </c>
      <c r="AA6" s="91" t="s">
        <v>198</v>
      </c>
    </row>
    <row r="7" spans="2:27" s="94" customFormat="1" ht="20.25" customHeight="1">
      <c r="B7" s="96" t="s">
        <v>109</v>
      </c>
      <c r="C7" s="255"/>
      <c r="D7" s="256"/>
      <c r="E7" s="256"/>
      <c r="F7" s="256"/>
      <c r="G7" s="257"/>
      <c r="U7" s="85"/>
      <c r="V7" s="104">
        <v>2022</v>
      </c>
      <c r="W7" s="106">
        <v>3</v>
      </c>
      <c r="X7" s="90" t="s">
        <v>87</v>
      </c>
      <c r="Y7" s="86"/>
      <c r="Z7" s="90">
        <v>17</v>
      </c>
    </row>
    <row r="8" spans="2:27" s="94" customFormat="1" ht="20.25" customHeight="1">
      <c r="U8" s="85"/>
      <c r="V8" s="104">
        <v>2023</v>
      </c>
      <c r="W8" s="106">
        <v>4</v>
      </c>
      <c r="X8" s="90" t="s">
        <v>95</v>
      </c>
      <c r="Y8" s="86"/>
      <c r="Z8" s="90">
        <v>18</v>
      </c>
    </row>
    <row r="9" spans="2:27" s="94" customFormat="1" ht="20.25" customHeight="1">
      <c r="B9" s="97" t="s">
        <v>77</v>
      </c>
      <c r="U9" s="85"/>
      <c r="V9" s="105">
        <v>2024</v>
      </c>
      <c r="W9" s="106">
        <v>5</v>
      </c>
      <c r="X9" s="90" t="s">
        <v>88</v>
      </c>
      <c r="Y9" s="86"/>
      <c r="Z9" s="90">
        <v>19</v>
      </c>
    </row>
    <row r="10" spans="2:27" s="94" customFormat="1" ht="20.25" customHeight="1">
      <c r="B10" s="96" t="s">
        <v>52</v>
      </c>
      <c r="C10" s="170"/>
      <c r="E10" s="98"/>
      <c r="F10" s="129" t="s">
        <v>59</v>
      </c>
      <c r="U10" s="85"/>
      <c r="V10" s="101"/>
      <c r="W10" s="106">
        <v>6</v>
      </c>
      <c r="X10" s="90" t="s">
        <v>89</v>
      </c>
      <c r="Y10" s="86"/>
      <c r="Z10" s="90">
        <v>20</v>
      </c>
    </row>
    <row r="11" spans="2:27" s="94" customFormat="1" ht="20.25" customHeight="1">
      <c r="B11" s="96"/>
      <c r="C11" s="227"/>
      <c r="D11" s="228"/>
      <c r="E11" s="229"/>
      <c r="F11" s="129"/>
      <c r="H11" s="254" t="s">
        <v>117</v>
      </c>
      <c r="I11" s="254"/>
      <c r="J11" s="254"/>
      <c r="U11" s="85"/>
      <c r="V11" s="101"/>
      <c r="W11" s="106">
        <v>7</v>
      </c>
      <c r="X11" s="90" t="s">
        <v>90</v>
      </c>
      <c r="Y11" s="86"/>
      <c r="Z11" s="90">
        <v>21</v>
      </c>
    </row>
    <row r="12" spans="2:27" s="94" customFormat="1" ht="20.25" customHeight="1">
      <c r="B12" s="96" t="s">
        <v>53</v>
      </c>
      <c r="C12" s="170"/>
      <c r="D12" s="95" t="s">
        <v>28</v>
      </c>
      <c r="E12" s="170"/>
      <c r="F12" s="129" t="s">
        <v>60</v>
      </c>
      <c r="H12" s="254" t="s">
        <v>116</v>
      </c>
      <c r="I12" s="254"/>
      <c r="J12" s="254"/>
      <c r="U12" s="85"/>
      <c r="V12" s="102"/>
      <c r="W12" s="106">
        <v>8</v>
      </c>
      <c r="X12" s="91"/>
      <c r="Y12" s="86"/>
      <c r="Z12" s="90">
        <v>22</v>
      </c>
    </row>
    <row r="13" spans="2:27" s="94" customFormat="1" ht="20.25" customHeight="1">
      <c r="B13" s="96"/>
      <c r="C13" s="227"/>
      <c r="D13" s="228"/>
      <c r="E13" s="230"/>
      <c r="F13" s="129"/>
      <c r="H13" s="254" t="s">
        <v>118</v>
      </c>
      <c r="I13" s="254"/>
      <c r="J13" s="254"/>
      <c r="U13" s="85"/>
      <c r="V13" s="86"/>
      <c r="W13" s="106">
        <v>9</v>
      </c>
      <c r="X13" s="86"/>
      <c r="Y13" s="86"/>
      <c r="Z13" s="90">
        <v>23</v>
      </c>
    </row>
    <row r="14" spans="2:27" s="94" customFormat="1" ht="20.25" customHeight="1">
      <c r="B14" s="96" t="s">
        <v>55</v>
      </c>
      <c r="C14" s="170"/>
      <c r="E14" s="98"/>
      <c r="F14" s="129" t="s">
        <v>61</v>
      </c>
      <c r="U14" s="85"/>
      <c r="V14" s="86"/>
      <c r="W14" s="106">
        <v>10</v>
      </c>
      <c r="X14" s="86"/>
      <c r="Y14" s="86"/>
      <c r="Z14" s="90">
        <v>24</v>
      </c>
    </row>
    <row r="15" spans="2:27" s="94" customFormat="1" ht="20.25" customHeight="1">
      <c r="B15" s="96" t="s">
        <v>62</v>
      </c>
      <c r="C15" s="100">
        <v>0.3125</v>
      </c>
      <c r="E15" s="129" t="s">
        <v>119</v>
      </c>
      <c r="U15" s="85"/>
      <c r="V15" s="86"/>
      <c r="W15" s="106">
        <v>11</v>
      </c>
      <c r="X15" s="86"/>
      <c r="Y15" s="86"/>
      <c r="Z15" s="90">
        <v>25</v>
      </c>
    </row>
    <row r="16" spans="2:27" s="94" customFormat="1" ht="20.25" customHeight="1">
      <c r="U16" s="85"/>
      <c r="V16" s="86"/>
      <c r="W16" s="106">
        <v>12</v>
      </c>
      <c r="X16" s="86"/>
      <c r="Y16" s="86"/>
      <c r="Z16" s="90">
        <v>26</v>
      </c>
    </row>
    <row r="17" spans="2:27" s="94" customFormat="1" ht="20.25" customHeight="1">
      <c r="B17" s="82" t="s">
        <v>111</v>
      </c>
      <c r="C17" s="14"/>
      <c r="D17" s="14"/>
      <c r="E17" s="14"/>
      <c r="U17" s="85"/>
      <c r="V17" s="86"/>
      <c r="W17" s="86"/>
      <c r="X17" s="86"/>
      <c r="Y17" s="86"/>
      <c r="Z17" s="90">
        <v>27</v>
      </c>
    </row>
    <row r="18" spans="2:27" s="94" customFormat="1" ht="20.25" customHeight="1">
      <c r="B18" s="84" t="s">
        <v>92</v>
      </c>
      <c r="C18" s="171"/>
      <c r="D18" s="26"/>
      <c r="E18" s="127" t="s">
        <v>96</v>
      </c>
      <c r="U18" s="85"/>
      <c r="V18" s="86"/>
      <c r="W18" s="86"/>
      <c r="X18" s="86"/>
      <c r="Y18" s="86"/>
      <c r="Z18" s="90">
        <v>28</v>
      </c>
    </row>
    <row r="19" spans="2:27" s="94" customFormat="1" ht="20.25" customHeight="1">
      <c r="B19" s="74" t="s">
        <v>93</v>
      </c>
      <c r="C19" s="171"/>
      <c r="D19" s="13"/>
      <c r="E19" s="127" t="s">
        <v>115</v>
      </c>
      <c r="U19" s="85"/>
      <c r="V19" s="86"/>
      <c r="W19" s="86"/>
      <c r="X19" s="86"/>
      <c r="Y19" s="86"/>
      <c r="Z19" s="90">
        <v>29</v>
      </c>
    </row>
    <row r="20" spans="2:27" s="94" customFormat="1" ht="20.25" customHeight="1">
      <c r="B20" s="84" t="s">
        <v>94</v>
      </c>
      <c r="C20" s="171"/>
      <c r="D20" s="26"/>
      <c r="E20" s="127" t="s">
        <v>114</v>
      </c>
      <c r="U20" s="85"/>
      <c r="V20" s="86"/>
      <c r="W20" s="86"/>
      <c r="X20" s="86"/>
      <c r="Y20" s="86"/>
      <c r="Z20" s="90">
        <v>30</v>
      </c>
    </row>
    <row r="21" spans="2:27" s="94" customFormat="1" ht="20.25" customHeight="1">
      <c r="B21" s="14"/>
      <c r="C21" s="132" t="s">
        <v>120</v>
      </c>
      <c r="D21" s="14"/>
      <c r="E21" s="14"/>
      <c r="U21" s="85"/>
      <c r="V21" s="86"/>
      <c r="W21" s="86"/>
      <c r="X21" s="86"/>
      <c r="Y21" s="86"/>
      <c r="Z21" s="90">
        <v>31</v>
      </c>
    </row>
    <row r="22" spans="2:27" s="94" customFormat="1" ht="20.25" customHeight="1">
      <c r="B22" s="26"/>
      <c r="C22" s="133" t="s">
        <v>121</v>
      </c>
      <c r="D22" s="26"/>
      <c r="E22" s="26"/>
      <c r="U22" s="85"/>
      <c r="V22" s="86"/>
      <c r="W22" s="86"/>
      <c r="X22" s="86"/>
      <c r="Y22" s="86"/>
      <c r="Z22" s="90" t="s">
        <v>101</v>
      </c>
    </row>
    <row r="23" spans="2:27" s="94" customFormat="1" ht="20.25" customHeight="1">
      <c r="B23" s="83" t="s">
        <v>86</v>
      </c>
      <c r="C23" s="13"/>
      <c r="D23" s="13"/>
      <c r="E23" s="13"/>
      <c r="F23"/>
      <c r="G23"/>
      <c r="H23"/>
      <c r="I23"/>
      <c r="J23"/>
      <c r="U23" s="85"/>
      <c r="V23" s="86"/>
      <c r="W23" s="86"/>
      <c r="X23" s="86"/>
      <c r="Y23" s="86"/>
      <c r="Z23" s="90">
        <v>1</v>
      </c>
    </row>
    <row r="24" spans="2:27" s="94" customFormat="1" ht="20.25" customHeight="1">
      <c r="B24" s="74" t="s">
        <v>56</v>
      </c>
      <c r="C24" s="171" t="s">
        <v>101</v>
      </c>
      <c r="D24" s="13" t="s">
        <v>51</v>
      </c>
      <c r="E24" s="130" t="s">
        <v>84</v>
      </c>
      <c r="F24"/>
      <c r="G24"/>
      <c r="H24"/>
      <c r="I24"/>
      <c r="J24"/>
      <c r="U24" s="85"/>
      <c r="V24" s="86"/>
      <c r="W24" s="86"/>
      <c r="X24" s="86"/>
      <c r="Y24" s="86"/>
      <c r="Z24" s="90">
        <v>2</v>
      </c>
    </row>
    <row r="25" spans="2:27" s="94" customFormat="1" ht="20.25" customHeight="1">
      <c r="C25" s="129" t="s">
        <v>122</v>
      </c>
      <c r="U25" s="85"/>
      <c r="V25" s="86"/>
      <c r="W25" s="86"/>
      <c r="X25" s="86"/>
      <c r="Y25" s="86"/>
      <c r="Z25" s="90">
        <v>3</v>
      </c>
    </row>
    <row r="26" spans="2:27" s="94" customFormat="1" ht="20.25" customHeight="1">
      <c r="B26" s="96" t="s">
        <v>197</v>
      </c>
      <c r="C26" s="171" t="s">
        <v>198</v>
      </c>
      <c r="U26" s="85"/>
      <c r="V26" s="86"/>
      <c r="W26" s="86"/>
      <c r="X26" s="86"/>
      <c r="Y26" s="86"/>
      <c r="Z26" s="90">
        <v>4</v>
      </c>
    </row>
    <row r="27" spans="2:27" s="94" customFormat="1" ht="20.25" customHeight="1">
      <c r="C27" s="129" t="s">
        <v>199</v>
      </c>
      <c r="U27" s="85"/>
      <c r="V27" s="86"/>
      <c r="W27" s="86"/>
      <c r="X27" s="86"/>
      <c r="Y27" s="86"/>
      <c r="Z27" s="90">
        <v>5</v>
      </c>
    </row>
    <row r="28" spans="2:27" s="94" customFormat="1" ht="20.25" customHeight="1">
      <c r="U28" s="85"/>
      <c r="V28" s="86"/>
      <c r="W28" s="86"/>
      <c r="X28" s="86"/>
      <c r="Y28" s="86"/>
      <c r="Z28" s="90">
        <v>6</v>
      </c>
    </row>
    <row r="29" spans="2:27" s="94" customFormat="1" ht="20.25" customHeight="1">
      <c r="U29" s="85"/>
      <c r="V29" s="86"/>
      <c r="W29" s="86"/>
      <c r="X29" s="86"/>
      <c r="Y29" s="86"/>
      <c r="Z29" s="90">
        <v>7</v>
      </c>
    </row>
    <row r="30" spans="2:27" s="94" customFormat="1" ht="20.25" customHeight="1">
      <c r="U30" s="85"/>
      <c r="V30" s="86"/>
      <c r="W30" s="86"/>
      <c r="X30" s="86"/>
      <c r="Y30" s="86"/>
      <c r="Z30" s="90">
        <v>8</v>
      </c>
    </row>
    <row r="31" spans="2:27" ht="20.25" customHeight="1">
      <c r="U31" s="85"/>
      <c r="V31" s="86"/>
      <c r="W31" s="86"/>
      <c r="X31" s="86"/>
      <c r="Y31" s="86"/>
      <c r="Z31" s="90">
        <v>9</v>
      </c>
      <c r="AA31" s="94"/>
    </row>
    <row r="32" spans="2:27" ht="20.25" customHeight="1">
      <c r="U32" s="85"/>
      <c r="V32" s="86"/>
      <c r="W32" s="86"/>
      <c r="X32" s="86"/>
      <c r="Y32" s="86"/>
      <c r="Z32" s="90">
        <v>10</v>
      </c>
      <c r="AA32" s="94"/>
    </row>
    <row r="33" spans="21:27">
      <c r="U33" s="85"/>
      <c r="V33" s="86"/>
      <c r="W33" s="86"/>
      <c r="X33" s="86"/>
      <c r="Y33" s="86"/>
      <c r="Z33" s="90">
        <v>11</v>
      </c>
      <c r="AA33" s="94"/>
    </row>
    <row r="34" spans="21:27">
      <c r="U34" s="85"/>
      <c r="V34" s="86"/>
      <c r="W34" s="86"/>
      <c r="X34" s="86"/>
      <c r="Y34" s="86"/>
      <c r="Z34" s="90">
        <v>12</v>
      </c>
      <c r="AA34" s="94"/>
    </row>
    <row r="35" spans="21:27">
      <c r="U35" s="85"/>
      <c r="V35" s="86"/>
      <c r="W35" s="86"/>
      <c r="X35" s="86"/>
      <c r="Y35" s="86"/>
      <c r="Z35" s="90">
        <v>13</v>
      </c>
      <c r="AA35" s="94"/>
    </row>
    <row r="36" spans="21:27">
      <c r="U36" s="85"/>
      <c r="V36" s="86"/>
      <c r="W36" s="86"/>
      <c r="X36" s="86"/>
      <c r="Y36" s="86"/>
      <c r="Z36" s="90">
        <v>14</v>
      </c>
      <c r="AA36" s="94"/>
    </row>
    <row r="37" spans="21:27">
      <c r="U37" s="85"/>
      <c r="V37" s="86"/>
      <c r="W37" s="86"/>
      <c r="X37" s="86"/>
      <c r="Y37" s="86"/>
      <c r="Z37" s="91"/>
      <c r="AA37" s="94"/>
    </row>
    <row r="38" spans="21:27">
      <c r="U38" s="85"/>
      <c r="V38" s="86"/>
      <c r="W38" s="86"/>
      <c r="X38" s="88"/>
      <c r="Y38" s="86"/>
      <c r="Z38" s="88"/>
      <c r="AA38" s="86"/>
    </row>
    <row r="39" spans="21:27">
      <c r="U39" s="85"/>
      <c r="V39" s="86"/>
      <c r="W39" s="86"/>
      <c r="Y39" s="86"/>
    </row>
    <row r="40" spans="21:27">
      <c r="U40" s="85"/>
      <c r="V40" s="86"/>
      <c r="W40" s="86"/>
      <c r="Y40" s="86"/>
    </row>
    <row r="41" spans="21:27">
      <c r="U41" s="85"/>
      <c r="V41" s="86"/>
      <c r="W41" s="86"/>
      <c r="Y41" s="86"/>
    </row>
    <row r="42" spans="21:27">
      <c r="U42" s="85"/>
      <c r="V42" s="86"/>
      <c r="W42" s="86"/>
      <c r="Y42" s="86"/>
    </row>
    <row r="43" spans="21:27">
      <c r="U43" s="85"/>
      <c r="V43" s="86"/>
      <c r="W43" s="86"/>
      <c r="Y43" s="86"/>
    </row>
    <row r="44" spans="21:27">
      <c r="U44" s="85"/>
      <c r="V44" s="86"/>
      <c r="W44" s="86"/>
      <c r="Y44" s="86"/>
    </row>
    <row r="45" spans="21:27">
      <c r="U45" s="85"/>
      <c r="V45" s="86"/>
      <c r="W45" s="86"/>
      <c r="Y45" s="86"/>
    </row>
    <row r="46" spans="21:27">
      <c r="U46" s="87"/>
      <c r="V46" s="88"/>
      <c r="W46" s="86"/>
      <c r="Y46" s="88"/>
    </row>
  </sheetData>
  <sheetProtection sheet="1" selectLockedCells="1"/>
  <mergeCells count="8">
    <mergeCell ref="H13:J13"/>
    <mergeCell ref="C6:G6"/>
    <mergeCell ref="C7:G7"/>
    <mergeCell ref="B1:J1"/>
    <mergeCell ref="U1:AA1"/>
    <mergeCell ref="B2:J4"/>
    <mergeCell ref="H11:J11"/>
    <mergeCell ref="H12:J12"/>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5">
    <dataValidation type="list" showInputMessage="1" showErrorMessage="1" sqref="C20">
      <formula1>$X$5:$X$12</formula1>
    </dataValidation>
    <dataValidation type="list" allowBlank="1" showInputMessage="1" showErrorMessage="1" sqref="C19">
      <formula1>$X$5:$X$12</formula1>
    </dataValidation>
    <dataValidation type="list" showInputMessage="1" showErrorMessage="1" sqref="C18">
      <formula1>$X$5:$X$11</formula1>
    </dataValidation>
    <dataValidation type="list" showInputMessage="1" showErrorMessage="1" sqref="C24">
      <formula1>$Z$5:$Z$37</formula1>
    </dataValidation>
    <dataValidation type="list" showInputMessage="1" showErrorMessage="1" sqref="C26">
      <formula1>$AA$5:$AA$6</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32"/>
  <sheetViews>
    <sheetView workbookViewId="0">
      <selection activeCell="A6" sqref="A6"/>
    </sheetView>
  </sheetViews>
  <sheetFormatPr defaultRowHeight="13"/>
  <cols>
    <col min="1" max="1" width="21.6328125" style="55" customWidth="1"/>
    <col min="2" max="2" width="5.26953125" style="55" customWidth="1"/>
    <col min="3" max="3" width="4.90625" style="55" customWidth="1"/>
    <col min="4" max="4" width="5.08984375" style="55" customWidth="1"/>
    <col min="5" max="5" width="4" style="55" customWidth="1"/>
    <col min="6" max="6" width="16.6328125" style="55" customWidth="1"/>
    <col min="7" max="7" width="24.7265625" style="55" customWidth="1"/>
    <col min="8" max="8" width="4" style="55" customWidth="1"/>
    <col min="9" max="9" width="32.26953125" style="55" customWidth="1"/>
    <col min="10" max="256" width="9" style="55"/>
    <col min="257" max="257" width="26.36328125" style="55" customWidth="1"/>
    <col min="258" max="258" width="15.453125" style="55" customWidth="1"/>
    <col min="259" max="259" width="15.08984375" style="55" customWidth="1"/>
    <col min="260" max="260" width="26" style="55" customWidth="1"/>
    <col min="261" max="261" width="4.453125" style="55" customWidth="1"/>
    <col min="262" max="262" width="33.08984375" style="55" bestFit="1" customWidth="1"/>
    <col min="263" max="263" width="11" style="55" customWidth="1"/>
    <col min="264" max="512" width="9" style="55"/>
    <col min="513" max="513" width="26.36328125" style="55" customWidth="1"/>
    <col min="514" max="514" width="15.453125" style="55" customWidth="1"/>
    <col min="515" max="515" width="15.08984375" style="55" customWidth="1"/>
    <col min="516" max="516" width="26" style="55" customWidth="1"/>
    <col min="517" max="517" width="4.453125" style="55" customWidth="1"/>
    <col min="518" max="518" width="33.08984375" style="55" bestFit="1" customWidth="1"/>
    <col min="519" max="519" width="11" style="55" customWidth="1"/>
    <col min="520" max="768" width="9" style="55"/>
    <col min="769" max="769" width="26.36328125" style="55" customWidth="1"/>
    <col min="770" max="770" width="15.453125" style="55" customWidth="1"/>
    <col min="771" max="771" width="15.08984375" style="55" customWidth="1"/>
    <col min="772" max="772" width="26" style="55" customWidth="1"/>
    <col min="773" max="773" width="4.453125" style="55" customWidth="1"/>
    <col min="774" max="774" width="33.08984375" style="55" bestFit="1" customWidth="1"/>
    <col min="775" max="775" width="11" style="55" customWidth="1"/>
    <col min="776" max="1024" width="9" style="55"/>
    <col min="1025" max="1025" width="26.36328125" style="55" customWidth="1"/>
    <col min="1026" max="1026" width="15.453125" style="55" customWidth="1"/>
    <col min="1027" max="1027" width="15.08984375" style="55" customWidth="1"/>
    <col min="1028" max="1028" width="26" style="55" customWidth="1"/>
    <col min="1029" max="1029" width="4.453125" style="55" customWidth="1"/>
    <col min="1030" max="1030" width="33.08984375" style="55" bestFit="1" customWidth="1"/>
    <col min="1031" max="1031" width="11" style="55" customWidth="1"/>
    <col min="1032" max="1280" width="9" style="55"/>
    <col min="1281" max="1281" width="26.36328125" style="55" customWidth="1"/>
    <col min="1282" max="1282" width="15.453125" style="55" customWidth="1"/>
    <col min="1283" max="1283" width="15.08984375" style="55" customWidth="1"/>
    <col min="1284" max="1284" width="26" style="55" customWidth="1"/>
    <col min="1285" max="1285" width="4.453125" style="55" customWidth="1"/>
    <col min="1286" max="1286" width="33.08984375" style="55" bestFit="1" customWidth="1"/>
    <col min="1287" max="1287" width="11" style="55" customWidth="1"/>
    <col min="1288" max="1536" width="9" style="55"/>
    <col min="1537" max="1537" width="26.36328125" style="55" customWidth="1"/>
    <col min="1538" max="1538" width="15.453125" style="55" customWidth="1"/>
    <col min="1539" max="1539" width="15.08984375" style="55" customWidth="1"/>
    <col min="1540" max="1540" width="26" style="55" customWidth="1"/>
    <col min="1541" max="1541" width="4.453125" style="55" customWidth="1"/>
    <col min="1542" max="1542" width="33.08984375" style="55" bestFit="1" customWidth="1"/>
    <col min="1543" max="1543" width="11" style="55" customWidth="1"/>
    <col min="1544" max="1792" width="9" style="55"/>
    <col min="1793" max="1793" width="26.36328125" style="55" customWidth="1"/>
    <col min="1794" max="1794" width="15.453125" style="55" customWidth="1"/>
    <col min="1795" max="1795" width="15.08984375" style="55" customWidth="1"/>
    <col min="1796" max="1796" width="26" style="55" customWidth="1"/>
    <col min="1797" max="1797" width="4.453125" style="55" customWidth="1"/>
    <col min="1798" max="1798" width="33.08984375" style="55" bestFit="1" customWidth="1"/>
    <col min="1799" max="1799" width="11" style="55" customWidth="1"/>
    <col min="1800" max="2048" width="9" style="55"/>
    <col min="2049" max="2049" width="26.36328125" style="55" customWidth="1"/>
    <col min="2050" max="2050" width="15.453125" style="55" customWidth="1"/>
    <col min="2051" max="2051" width="15.08984375" style="55" customWidth="1"/>
    <col min="2052" max="2052" width="26" style="55" customWidth="1"/>
    <col min="2053" max="2053" width="4.453125" style="55" customWidth="1"/>
    <col min="2054" max="2054" width="33.08984375" style="55" bestFit="1" customWidth="1"/>
    <col min="2055" max="2055" width="11" style="55" customWidth="1"/>
    <col min="2056" max="2304" width="9" style="55"/>
    <col min="2305" max="2305" width="26.36328125" style="55" customWidth="1"/>
    <col min="2306" max="2306" width="15.453125" style="55" customWidth="1"/>
    <col min="2307" max="2307" width="15.08984375" style="55" customWidth="1"/>
    <col min="2308" max="2308" width="26" style="55" customWidth="1"/>
    <col min="2309" max="2309" width="4.453125" style="55" customWidth="1"/>
    <col min="2310" max="2310" width="33.08984375" style="55" bestFit="1" customWidth="1"/>
    <col min="2311" max="2311" width="11" style="55" customWidth="1"/>
    <col min="2312" max="2560" width="9" style="55"/>
    <col min="2561" max="2561" width="26.36328125" style="55" customWidth="1"/>
    <col min="2562" max="2562" width="15.453125" style="55" customWidth="1"/>
    <col min="2563" max="2563" width="15.08984375" style="55" customWidth="1"/>
    <col min="2564" max="2564" width="26" style="55" customWidth="1"/>
    <col min="2565" max="2565" width="4.453125" style="55" customWidth="1"/>
    <col min="2566" max="2566" width="33.08984375" style="55" bestFit="1" customWidth="1"/>
    <col min="2567" max="2567" width="11" style="55" customWidth="1"/>
    <col min="2568" max="2816" width="9" style="55"/>
    <col min="2817" max="2817" width="26.36328125" style="55" customWidth="1"/>
    <col min="2818" max="2818" width="15.453125" style="55" customWidth="1"/>
    <col min="2819" max="2819" width="15.08984375" style="55" customWidth="1"/>
    <col min="2820" max="2820" width="26" style="55" customWidth="1"/>
    <col min="2821" max="2821" width="4.453125" style="55" customWidth="1"/>
    <col min="2822" max="2822" width="33.08984375" style="55" bestFit="1" customWidth="1"/>
    <col min="2823" max="2823" width="11" style="55" customWidth="1"/>
    <col min="2824" max="3072" width="9" style="55"/>
    <col min="3073" max="3073" width="26.36328125" style="55" customWidth="1"/>
    <col min="3074" max="3074" width="15.453125" style="55" customWidth="1"/>
    <col min="3075" max="3075" width="15.08984375" style="55" customWidth="1"/>
    <col min="3076" max="3076" width="26" style="55" customWidth="1"/>
    <col min="3077" max="3077" width="4.453125" style="55" customWidth="1"/>
    <col min="3078" max="3078" width="33.08984375" style="55" bestFit="1" customWidth="1"/>
    <col min="3079" max="3079" width="11" style="55" customWidth="1"/>
    <col min="3080" max="3328" width="9" style="55"/>
    <col min="3329" max="3329" width="26.36328125" style="55" customWidth="1"/>
    <col min="3330" max="3330" width="15.453125" style="55" customWidth="1"/>
    <col min="3331" max="3331" width="15.08984375" style="55" customWidth="1"/>
    <col min="3332" max="3332" width="26" style="55" customWidth="1"/>
    <col min="3333" max="3333" width="4.453125" style="55" customWidth="1"/>
    <col min="3334" max="3334" width="33.08984375" style="55" bestFit="1" customWidth="1"/>
    <col min="3335" max="3335" width="11" style="55" customWidth="1"/>
    <col min="3336" max="3584" width="9" style="55"/>
    <col min="3585" max="3585" width="26.36328125" style="55" customWidth="1"/>
    <col min="3586" max="3586" width="15.453125" style="55" customWidth="1"/>
    <col min="3587" max="3587" width="15.08984375" style="55" customWidth="1"/>
    <col min="3588" max="3588" width="26" style="55" customWidth="1"/>
    <col min="3589" max="3589" width="4.453125" style="55" customWidth="1"/>
    <col min="3590" max="3590" width="33.08984375" style="55" bestFit="1" customWidth="1"/>
    <col min="3591" max="3591" width="11" style="55" customWidth="1"/>
    <col min="3592" max="3840" width="9" style="55"/>
    <col min="3841" max="3841" width="26.36328125" style="55" customWidth="1"/>
    <col min="3842" max="3842" width="15.453125" style="55" customWidth="1"/>
    <col min="3843" max="3843" width="15.08984375" style="55" customWidth="1"/>
    <col min="3844" max="3844" width="26" style="55" customWidth="1"/>
    <col min="3845" max="3845" width="4.453125" style="55" customWidth="1"/>
    <col min="3846" max="3846" width="33.08984375" style="55" bestFit="1" customWidth="1"/>
    <col min="3847" max="3847" width="11" style="55" customWidth="1"/>
    <col min="3848" max="4096" width="9" style="55"/>
    <col min="4097" max="4097" width="26.36328125" style="55" customWidth="1"/>
    <col min="4098" max="4098" width="15.453125" style="55" customWidth="1"/>
    <col min="4099" max="4099" width="15.08984375" style="55" customWidth="1"/>
    <col min="4100" max="4100" width="26" style="55" customWidth="1"/>
    <col min="4101" max="4101" width="4.453125" style="55" customWidth="1"/>
    <col min="4102" max="4102" width="33.08984375" style="55" bestFit="1" customWidth="1"/>
    <col min="4103" max="4103" width="11" style="55" customWidth="1"/>
    <col min="4104" max="4352" width="9" style="55"/>
    <col min="4353" max="4353" width="26.36328125" style="55" customWidth="1"/>
    <col min="4354" max="4354" width="15.453125" style="55" customWidth="1"/>
    <col min="4355" max="4355" width="15.08984375" style="55" customWidth="1"/>
    <col min="4356" max="4356" width="26" style="55" customWidth="1"/>
    <col min="4357" max="4357" width="4.453125" style="55" customWidth="1"/>
    <col min="4358" max="4358" width="33.08984375" style="55" bestFit="1" customWidth="1"/>
    <col min="4359" max="4359" width="11" style="55" customWidth="1"/>
    <col min="4360" max="4608" width="9" style="55"/>
    <col min="4609" max="4609" width="26.36328125" style="55" customWidth="1"/>
    <col min="4610" max="4610" width="15.453125" style="55" customWidth="1"/>
    <col min="4611" max="4611" width="15.08984375" style="55" customWidth="1"/>
    <col min="4612" max="4612" width="26" style="55" customWidth="1"/>
    <col min="4613" max="4613" width="4.453125" style="55" customWidth="1"/>
    <col min="4614" max="4614" width="33.08984375" style="55" bestFit="1" customWidth="1"/>
    <col min="4615" max="4615" width="11" style="55" customWidth="1"/>
    <col min="4616" max="4864" width="9" style="55"/>
    <col min="4865" max="4865" width="26.36328125" style="55" customWidth="1"/>
    <col min="4866" max="4866" width="15.453125" style="55" customWidth="1"/>
    <col min="4867" max="4867" width="15.08984375" style="55" customWidth="1"/>
    <col min="4868" max="4868" width="26" style="55" customWidth="1"/>
    <col min="4869" max="4869" width="4.453125" style="55" customWidth="1"/>
    <col min="4870" max="4870" width="33.08984375" style="55" bestFit="1" customWidth="1"/>
    <col min="4871" max="4871" width="11" style="55" customWidth="1"/>
    <col min="4872" max="5120" width="9" style="55"/>
    <col min="5121" max="5121" width="26.36328125" style="55" customWidth="1"/>
    <col min="5122" max="5122" width="15.453125" style="55" customWidth="1"/>
    <col min="5123" max="5123" width="15.08984375" style="55" customWidth="1"/>
    <col min="5124" max="5124" width="26" style="55" customWidth="1"/>
    <col min="5125" max="5125" width="4.453125" style="55" customWidth="1"/>
    <col min="5126" max="5126" width="33.08984375" style="55" bestFit="1" customWidth="1"/>
    <col min="5127" max="5127" width="11" style="55" customWidth="1"/>
    <col min="5128" max="5376" width="9" style="55"/>
    <col min="5377" max="5377" width="26.36328125" style="55" customWidth="1"/>
    <col min="5378" max="5378" width="15.453125" style="55" customWidth="1"/>
    <col min="5379" max="5379" width="15.08984375" style="55" customWidth="1"/>
    <col min="5380" max="5380" width="26" style="55" customWidth="1"/>
    <col min="5381" max="5381" width="4.453125" style="55" customWidth="1"/>
    <col min="5382" max="5382" width="33.08984375" style="55" bestFit="1" customWidth="1"/>
    <col min="5383" max="5383" width="11" style="55" customWidth="1"/>
    <col min="5384" max="5632" width="9" style="55"/>
    <col min="5633" max="5633" width="26.36328125" style="55" customWidth="1"/>
    <col min="5634" max="5634" width="15.453125" style="55" customWidth="1"/>
    <col min="5635" max="5635" width="15.08984375" style="55" customWidth="1"/>
    <col min="5636" max="5636" width="26" style="55" customWidth="1"/>
    <col min="5637" max="5637" width="4.453125" style="55" customWidth="1"/>
    <col min="5638" max="5638" width="33.08984375" style="55" bestFit="1" customWidth="1"/>
    <col min="5639" max="5639" width="11" style="55" customWidth="1"/>
    <col min="5640" max="5888" width="9" style="55"/>
    <col min="5889" max="5889" width="26.36328125" style="55" customWidth="1"/>
    <col min="5890" max="5890" width="15.453125" style="55" customWidth="1"/>
    <col min="5891" max="5891" width="15.08984375" style="55" customWidth="1"/>
    <col min="5892" max="5892" width="26" style="55" customWidth="1"/>
    <col min="5893" max="5893" width="4.453125" style="55" customWidth="1"/>
    <col min="5894" max="5894" width="33.08984375" style="55" bestFit="1" customWidth="1"/>
    <col min="5895" max="5895" width="11" style="55" customWidth="1"/>
    <col min="5896" max="6144" width="9" style="55"/>
    <col min="6145" max="6145" width="26.36328125" style="55" customWidth="1"/>
    <col min="6146" max="6146" width="15.453125" style="55" customWidth="1"/>
    <col min="6147" max="6147" width="15.08984375" style="55" customWidth="1"/>
    <col min="6148" max="6148" width="26" style="55" customWidth="1"/>
    <col min="6149" max="6149" width="4.453125" style="55" customWidth="1"/>
    <col min="6150" max="6150" width="33.08984375" style="55" bestFit="1" customWidth="1"/>
    <col min="6151" max="6151" width="11" style="55" customWidth="1"/>
    <col min="6152" max="6400" width="9" style="55"/>
    <col min="6401" max="6401" width="26.36328125" style="55" customWidth="1"/>
    <col min="6402" max="6402" width="15.453125" style="55" customWidth="1"/>
    <col min="6403" max="6403" width="15.08984375" style="55" customWidth="1"/>
    <col min="6404" max="6404" width="26" style="55" customWidth="1"/>
    <col min="6405" max="6405" width="4.453125" style="55" customWidth="1"/>
    <col min="6406" max="6406" width="33.08984375" style="55" bestFit="1" customWidth="1"/>
    <col min="6407" max="6407" width="11" style="55" customWidth="1"/>
    <col min="6408" max="6656" width="9" style="55"/>
    <col min="6657" max="6657" width="26.36328125" style="55" customWidth="1"/>
    <col min="6658" max="6658" width="15.453125" style="55" customWidth="1"/>
    <col min="6659" max="6659" width="15.08984375" style="55" customWidth="1"/>
    <col min="6660" max="6660" width="26" style="55" customWidth="1"/>
    <col min="6661" max="6661" width="4.453125" style="55" customWidth="1"/>
    <col min="6662" max="6662" width="33.08984375" style="55" bestFit="1" customWidth="1"/>
    <col min="6663" max="6663" width="11" style="55" customWidth="1"/>
    <col min="6664" max="6912" width="9" style="55"/>
    <col min="6913" max="6913" width="26.36328125" style="55" customWidth="1"/>
    <col min="6914" max="6914" width="15.453125" style="55" customWidth="1"/>
    <col min="6915" max="6915" width="15.08984375" style="55" customWidth="1"/>
    <col min="6916" max="6916" width="26" style="55" customWidth="1"/>
    <col min="6917" max="6917" width="4.453125" style="55" customWidth="1"/>
    <col min="6918" max="6918" width="33.08984375" style="55" bestFit="1" customWidth="1"/>
    <col min="6919" max="6919" width="11" style="55" customWidth="1"/>
    <col min="6920" max="7168" width="9" style="55"/>
    <col min="7169" max="7169" width="26.36328125" style="55" customWidth="1"/>
    <col min="7170" max="7170" width="15.453125" style="55" customWidth="1"/>
    <col min="7171" max="7171" width="15.08984375" style="55" customWidth="1"/>
    <col min="7172" max="7172" width="26" style="55" customWidth="1"/>
    <col min="7173" max="7173" width="4.453125" style="55" customWidth="1"/>
    <col min="7174" max="7174" width="33.08984375" style="55" bestFit="1" customWidth="1"/>
    <col min="7175" max="7175" width="11" style="55" customWidth="1"/>
    <col min="7176" max="7424" width="9" style="55"/>
    <col min="7425" max="7425" width="26.36328125" style="55" customWidth="1"/>
    <col min="7426" max="7426" width="15.453125" style="55" customWidth="1"/>
    <col min="7427" max="7427" width="15.08984375" style="55" customWidth="1"/>
    <col min="7428" max="7428" width="26" style="55" customWidth="1"/>
    <col min="7429" max="7429" width="4.453125" style="55" customWidth="1"/>
    <col min="7430" max="7430" width="33.08984375" style="55" bestFit="1" customWidth="1"/>
    <col min="7431" max="7431" width="11" style="55" customWidth="1"/>
    <col min="7432" max="7680" width="9" style="55"/>
    <col min="7681" max="7681" width="26.36328125" style="55" customWidth="1"/>
    <col min="7682" max="7682" width="15.453125" style="55" customWidth="1"/>
    <col min="7683" max="7683" width="15.08984375" style="55" customWidth="1"/>
    <col min="7684" max="7684" width="26" style="55" customWidth="1"/>
    <col min="7685" max="7685" width="4.453125" style="55" customWidth="1"/>
    <col min="7686" max="7686" width="33.08984375" style="55" bestFit="1" customWidth="1"/>
    <col min="7687" max="7687" width="11" style="55" customWidth="1"/>
    <col min="7688" max="7936" width="9" style="55"/>
    <col min="7937" max="7937" width="26.36328125" style="55" customWidth="1"/>
    <col min="7938" max="7938" width="15.453125" style="55" customWidth="1"/>
    <col min="7939" max="7939" width="15.08984375" style="55" customWidth="1"/>
    <col min="7940" max="7940" width="26" style="55" customWidth="1"/>
    <col min="7941" max="7941" width="4.453125" style="55" customWidth="1"/>
    <col min="7942" max="7942" width="33.08984375" style="55" bestFit="1" customWidth="1"/>
    <col min="7943" max="7943" width="11" style="55" customWidth="1"/>
    <col min="7944" max="8192" width="9" style="55"/>
    <col min="8193" max="8193" width="26.36328125" style="55" customWidth="1"/>
    <col min="8194" max="8194" width="15.453125" style="55" customWidth="1"/>
    <col min="8195" max="8195" width="15.08984375" style="55" customWidth="1"/>
    <col min="8196" max="8196" width="26" style="55" customWidth="1"/>
    <col min="8197" max="8197" width="4.453125" style="55" customWidth="1"/>
    <col min="8198" max="8198" width="33.08984375" style="55" bestFit="1" customWidth="1"/>
    <col min="8199" max="8199" width="11" style="55" customWidth="1"/>
    <col min="8200" max="8448" width="9" style="55"/>
    <col min="8449" max="8449" width="26.36328125" style="55" customWidth="1"/>
    <col min="8450" max="8450" width="15.453125" style="55" customWidth="1"/>
    <col min="8451" max="8451" width="15.08984375" style="55" customWidth="1"/>
    <col min="8452" max="8452" width="26" style="55" customWidth="1"/>
    <col min="8453" max="8453" width="4.453125" style="55" customWidth="1"/>
    <col min="8454" max="8454" width="33.08984375" style="55" bestFit="1" customWidth="1"/>
    <col min="8455" max="8455" width="11" style="55" customWidth="1"/>
    <col min="8456" max="8704" width="9" style="55"/>
    <col min="8705" max="8705" width="26.36328125" style="55" customWidth="1"/>
    <col min="8706" max="8706" width="15.453125" style="55" customWidth="1"/>
    <col min="8707" max="8707" width="15.08984375" style="55" customWidth="1"/>
    <col min="8708" max="8708" width="26" style="55" customWidth="1"/>
    <col min="8709" max="8709" width="4.453125" style="55" customWidth="1"/>
    <col min="8710" max="8710" width="33.08984375" style="55" bestFit="1" customWidth="1"/>
    <col min="8711" max="8711" width="11" style="55" customWidth="1"/>
    <col min="8712" max="8960" width="9" style="55"/>
    <col min="8961" max="8961" width="26.36328125" style="55" customWidth="1"/>
    <col min="8962" max="8962" width="15.453125" style="55" customWidth="1"/>
    <col min="8963" max="8963" width="15.08984375" style="55" customWidth="1"/>
    <col min="8964" max="8964" width="26" style="55" customWidth="1"/>
    <col min="8965" max="8965" width="4.453125" style="55" customWidth="1"/>
    <col min="8966" max="8966" width="33.08984375" style="55" bestFit="1" customWidth="1"/>
    <col min="8967" max="8967" width="11" style="55" customWidth="1"/>
    <col min="8968" max="9216" width="9" style="55"/>
    <col min="9217" max="9217" width="26.36328125" style="55" customWidth="1"/>
    <col min="9218" max="9218" width="15.453125" style="55" customWidth="1"/>
    <col min="9219" max="9219" width="15.08984375" style="55" customWidth="1"/>
    <col min="9220" max="9220" width="26" style="55" customWidth="1"/>
    <col min="9221" max="9221" width="4.453125" style="55" customWidth="1"/>
    <col min="9222" max="9222" width="33.08984375" style="55" bestFit="1" customWidth="1"/>
    <col min="9223" max="9223" width="11" style="55" customWidth="1"/>
    <col min="9224" max="9472" width="9" style="55"/>
    <col min="9473" max="9473" width="26.36328125" style="55" customWidth="1"/>
    <col min="9474" max="9474" width="15.453125" style="55" customWidth="1"/>
    <col min="9475" max="9475" width="15.08984375" style="55" customWidth="1"/>
    <col min="9476" max="9476" width="26" style="55" customWidth="1"/>
    <col min="9477" max="9477" width="4.453125" style="55" customWidth="1"/>
    <col min="9478" max="9478" width="33.08984375" style="55" bestFit="1" customWidth="1"/>
    <col min="9479" max="9479" width="11" style="55" customWidth="1"/>
    <col min="9480" max="9728" width="9" style="55"/>
    <col min="9729" max="9729" width="26.36328125" style="55" customWidth="1"/>
    <col min="9730" max="9730" width="15.453125" style="55" customWidth="1"/>
    <col min="9731" max="9731" width="15.08984375" style="55" customWidth="1"/>
    <col min="9732" max="9732" width="26" style="55" customWidth="1"/>
    <col min="9733" max="9733" width="4.453125" style="55" customWidth="1"/>
    <col min="9734" max="9734" width="33.08984375" style="55" bestFit="1" customWidth="1"/>
    <col min="9735" max="9735" width="11" style="55" customWidth="1"/>
    <col min="9736" max="9984" width="9" style="55"/>
    <col min="9985" max="9985" width="26.36328125" style="55" customWidth="1"/>
    <col min="9986" max="9986" width="15.453125" style="55" customWidth="1"/>
    <col min="9987" max="9987" width="15.08984375" style="55" customWidth="1"/>
    <col min="9988" max="9988" width="26" style="55" customWidth="1"/>
    <col min="9989" max="9989" width="4.453125" style="55" customWidth="1"/>
    <col min="9990" max="9990" width="33.08984375" style="55" bestFit="1" customWidth="1"/>
    <col min="9991" max="9991" width="11" style="55" customWidth="1"/>
    <col min="9992" max="10240" width="9" style="55"/>
    <col min="10241" max="10241" width="26.36328125" style="55" customWidth="1"/>
    <col min="10242" max="10242" width="15.453125" style="55" customWidth="1"/>
    <col min="10243" max="10243" width="15.08984375" style="55" customWidth="1"/>
    <col min="10244" max="10244" width="26" style="55" customWidth="1"/>
    <col min="10245" max="10245" width="4.453125" style="55" customWidth="1"/>
    <col min="10246" max="10246" width="33.08984375" style="55" bestFit="1" customWidth="1"/>
    <col min="10247" max="10247" width="11" style="55" customWidth="1"/>
    <col min="10248" max="10496" width="9" style="55"/>
    <col min="10497" max="10497" width="26.36328125" style="55" customWidth="1"/>
    <col min="10498" max="10498" width="15.453125" style="55" customWidth="1"/>
    <col min="10499" max="10499" width="15.08984375" style="55" customWidth="1"/>
    <col min="10500" max="10500" width="26" style="55" customWidth="1"/>
    <col min="10501" max="10501" width="4.453125" style="55" customWidth="1"/>
    <col min="10502" max="10502" width="33.08984375" style="55" bestFit="1" customWidth="1"/>
    <col min="10503" max="10503" width="11" style="55" customWidth="1"/>
    <col min="10504" max="10752" width="9" style="55"/>
    <col min="10753" max="10753" width="26.36328125" style="55" customWidth="1"/>
    <col min="10754" max="10754" width="15.453125" style="55" customWidth="1"/>
    <col min="10755" max="10755" width="15.08984375" style="55" customWidth="1"/>
    <col min="10756" max="10756" width="26" style="55" customWidth="1"/>
    <col min="10757" max="10757" width="4.453125" style="55" customWidth="1"/>
    <col min="10758" max="10758" width="33.08984375" style="55" bestFit="1" customWidth="1"/>
    <col min="10759" max="10759" width="11" style="55" customWidth="1"/>
    <col min="10760" max="11008" width="9" style="55"/>
    <col min="11009" max="11009" width="26.36328125" style="55" customWidth="1"/>
    <col min="11010" max="11010" width="15.453125" style="55" customWidth="1"/>
    <col min="11011" max="11011" width="15.08984375" style="55" customWidth="1"/>
    <col min="11012" max="11012" width="26" style="55" customWidth="1"/>
    <col min="11013" max="11013" width="4.453125" style="55" customWidth="1"/>
    <col min="11014" max="11014" width="33.08984375" style="55" bestFit="1" customWidth="1"/>
    <col min="11015" max="11015" width="11" style="55" customWidth="1"/>
    <col min="11016" max="11264" width="9" style="55"/>
    <col min="11265" max="11265" width="26.36328125" style="55" customWidth="1"/>
    <col min="11266" max="11266" width="15.453125" style="55" customWidth="1"/>
    <col min="11267" max="11267" width="15.08984375" style="55" customWidth="1"/>
    <col min="11268" max="11268" width="26" style="55" customWidth="1"/>
    <col min="11269" max="11269" width="4.453125" style="55" customWidth="1"/>
    <col min="11270" max="11270" width="33.08984375" style="55" bestFit="1" customWidth="1"/>
    <col min="11271" max="11271" width="11" style="55" customWidth="1"/>
    <col min="11272" max="11520" width="9" style="55"/>
    <col min="11521" max="11521" width="26.36328125" style="55" customWidth="1"/>
    <col min="11522" max="11522" width="15.453125" style="55" customWidth="1"/>
    <col min="11523" max="11523" width="15.08984375" style="55" customWidth="1"/>
    <col min="11524" max="11524" width="26" style="55" customWidth="1"/>
    <col min="11525" max="11525" width="4.453125" style="55" customWidth="1"/>
    <col min="11526" max="11526" width="33.08984375" style="55" bestFit="1" customWidth="1"/>
    <col min="11527" max="11527" width="11" style="55" customWidth="1"/>
    <col min="11528" max="11776" width="9" style="55"/>
    <col min="11777" max="11777" width="26.36328125" style="55" customWidth="1"/>
    <col min="11778" max="11778" width="15.453125" style="55" customWidth="1"/>
    <col min="11779" max="11779" width="15.08984375" style="55" customWidth="1"/>
    <col min="11780" max="11780" width="26" style="55" customWidth="1"/>
    <col min="11781" max="11781" width="4.453125" style="55" customWidth="1"/>
    <col min="11782" max="11782" width="33.08984375" style="55" bestFit="1" customWidth="1"/>
    <col min="11783" max="11783" width="11" style="55" customWidth="1"/>
    <col min="11784" max="12032" width="9" style="55"/>
    <col min="12033" max="12033" width="26.36328125" style="55" customWidth="1"/>
    <col min="12034" max="12034" width="15.453125" style="55" customWidth="1"/>
    <col min="12035" max="12035" width="15.08984375" style="55" customWidth="1"/>
    <col min="12036" max="12036" width="26" style="55" customWidth="1"/>
    <col min="12037" max="12037" width="4.453125" style="55" customWidth="1"/>
    <col min="12038" max="12038" width="33.08984375" style="55" bestFit="1" customWidth="1"/>
    <col min="12039" max="12039" width="11" style="55" customWidth="1"/>
    <col min="12040" max="12288" width="9" style="55"/>
    <col min="12289" max="12289" width="26.36328125" style="55" customWidth="1"/>
    <col min="12290" max="12290" width="15.453125" style="55" customWidth="1"/>
    <col min="12291" max="12291" width="15.08984375" style="55" customWidth="1"/>
    <col min="12292" max="12292" width="26" style="55" customWidth="1"/>
    <col min="12293" max="12293" width="4.453125" style="55" customWidth="1"/>
    <col min="12294" max="12294" width="33.08984375" style="55" bestFit="1" customWidth="1"/>
    <col min="12295" max="12295" width="11" style="55" customWidth="1"/>
    <col min="12296" max="12544" width="9" style="55"/>
    <col min="12545" max="12545" width="26.36328125" style="55" customWidth="1"/>
    <col min="12546" max="12546" width="15.453125" style="55" customWidth="1"/>
    <col min="12547" max="12547" width="15.08984375" style="55" customWidth="1"/>
    <col min="12548" max="12548" width="26" style="55" customWidth="1"/>
    <col min="12549" max="12549" width="4.453125" style="55" customWidth="1"/>
    <col min="12550" max="12550" width="33.08984375" style="55" bestFit="1" customWidth="1"/>
    <col min="12551" max="12551" width="11" style="55" customWidth="1"/>
    <col min="12552" max="12800" width="9" style="55"/>
    <col min="12801" max="12801" width="26.36328125" style="55" customWidth="1"/>
    <col min="12802" max="12802" width="15.453125" style="55" customWidth="1"/>
    <col min="12803" max="12803" width="15.08984375" style="55" customWidth="1"/>
    <col min="12804" max="12804" width="26" style="55" customWidth="1"/>
    <col min="12805" max="12805" width="4.453125" style="55" customWidth="1"/>
    <col min="12806" max="12806" width="33.08984375" style="55" bestFit="1" customWidth="1"/>
    <col min="12807" max="12807" width="11" style="55" customWidth="1"/>
    <col min="12808" max="13056" width="9" style="55"/>
    <col min="13057" max="13057" width="26.36328125" style="55" customWidth="1"/>
    <col min="13058" max="13058" width="15.453125" style="55" customWidth="1"/>
    <col min="13059" max="13059" width="15.08984375" style="55" customWidth="1"/>
    <col min="13060" max="13060" width="26" style="55" customWidth="1"/>
    <col min="13061" max="13061" width="4.453125" style="55" customWidth="1"/>
    <col min="13062" max="13062" width="33.08984375" style="55" bestFit="1" customWidth="1"/>
    <col min="13063" max="13063" width="11" style="55" customWidth="1"/>
    <col min="13064" max="13312" width="9" style="55"/>
    <col min="13313" max="13313" width="26.36328125" style="55" customWidth="1"/>
    <col min="13314" max="13314" width="15.453125" style="55" customWidth="1"/>
    <col min="13315" max="13315" width="15.08984375" style="55" customWidth="1"/>
    <col min="13316" max="13316" width="26" style="55" customWidth="1"/>
    <col min="13317" max="13317" width="4.453125" style="55" customWidth="1"/>
    <col min="13318" max="13318" width="33.08984375" style="55" bestFit="1" customWidth="1"/>
    <col min="13319" max="13319" width="11" style="55" customWidth="1"/>
    <col min="13320" max="13568" width="9" style="55"/>
    <col min="13569" max="13569" width="26.36328125" style="55" customWidth="1"/>
    <col min="13570" max="13570" width="15.453125" style="55" customWidth="1"/>
    <col min="13571" max="13571" width="15.08984375" style="55" customWidth="1"/>
    <col min="13572" max="13572" width="26" style="55" customWidth="1"/>
    <col min="13573" max="13573" width="4.453125" style="55" customWidth="1"/>
    <col min="13574" max="13574" width="33.08984375" style="55" bestFit="1" customWidth="1"/>
    <col min="13575" max="13575" width="11" style="55" customWidth="1"/>
    <col min="13576" max="13824" width="9" style="55"/>
    <col min="13825" max="13825" width="26.36328125" style="55" customWidth="1"/>
    <col min="13826" max="13826" width="15.453125" style="55" customWidth="1"/>
    <col min="13827" max="13827" width="15.08984375" style="55" customWidth="1"/>
    <col min="13828" max="13828" width="26" style="55" customWidth="1"/>
    <col min="13829" max="13829" width="4.453125" style="55" customWidth="1"/>
    <col min="13830" max="13830" width="33.08984375" style="55" bestFit="1" customWidth="1"/>
    <col min="13831" max="13831" width="11" style="55" customWidth="1"/>
    <col min="13832" max="14080" width="9" style="55"/>
    <col min="14081" max="14081" width="26.36328125" style="55" customWidth="1"/>
    <col min="14082" max="14082" width="15.453125" style="55" customWidth="1"/>
    <col min="14083" max="14083" width="15.08984375" style="55" customWidth="1"/>
    <col min="14084" max="14084" width="26" style="55" customWidth="1"/>
    <col min="14085" max="14085" width="4.453125" style="55" customWidth="1"/>
    <col min="14086" max="14086" width="33.08984375" style="55" bestFit="1" customWidth="1"/>
    <col min="14087" max="14087" width="11" style="55" customWidth="1"/>
    <col min="14088" max="14336" width="9" style="55"/>
    <col min="14337" max="14337" width="26.36328125" style="55" customWidth="1"/>
    <col min="14338" max="14338" width="15.453125" style="55" customWidth="1"/>
    <col min="14339" max="14339" width="15.08984375" style="55" customWidth="1"/>
    <col min="14340" max="14340" width="26" style="55" customWidth="1"/>
    <col min="14341" max="14341" width="4.453125" style="55" customWidth="1"/>
    <col min="14342" max="14342" width="33.08984375" style="55" bestFit="1" customWidth="1"/>
    <col min="14343" max="14343" width="11" style="55" customWidth="1"/>
    <col min="14344" max="14592" width="9" style="55"/>
    <col min="14593" max="14593" width="26.36328125" style="55" customWidth="1"/>
    <col min="14594" max="14594" width="15.453125" style="55" customWidth="1"/>
    <col min="14595" max="14595" width="15.08984375" style="55" customWidth="1"/>
    <col min="14596" max="14596" width="26" style="55" customWidth="1"/>
    <col min="14597" max="14597" width="4.453125" style="55" customWidth="1"/>
    <col min="14598" max="14598" width="33.08984375" style="55" bestFit="1" customWidth="1"/>
    <col min="14599" max="14599" width="11" style="55" customWidth="1"/>
    <col min="14600" max="14848" width="9" style="55"/>
    <col min="14849" max="14849" width="26.36328125" style="55" customWidth="1"/>
    <col min="14850" max="14850" width="15.453125" style="55" customWidth="1"/>
    <col min="14851" max="14851" width="15.08984375" style="55" customWidth="1"/>
    <col min="14852" max="14852" width="26" style="55" customWidth="1"/>
    <col min="14853" max="14853" width="4.453125" style="55" customWidth="1"/>
    <col min="14854" max="14854" width="33.08984375" style="55" bestFit="1" customWidth="1"/>
    <col min="14855" max="14855" width="11" style="55" customWidth="1"/>
    <col min="14856" max="15104" width="9" style="55"/>
    <col min="15105" max="15105" width="26.36328125" style="55" customWidth="1"/>
    <col min="15106" max="15106" width="15.453125" style="55" customWidth="1"/>
    <col min="15107" max="15107" width="15.08984375" style="55" customWidth="1"/>
    <col min="15108" max="15108" width="26" style="55" customWidth="1"/>
    <col min="15109" max="15109" width="4.453125" style="55" customWidth="1"/>
    <col min="15110" max="15110" width="33.08984375" style="55" bestFit="1" customWidth="1"/>
    <col min="15111" max="15111" width="11" style="55" customWidth="1"/>
    <col min="15112" max="15360" width="9" style="55"/>
    <col min="15361" max="15361" width="26.36328125" style="55" customWidth="1"/>
    <col min="15362" max="15362" width="15.453125" style="55" customWidth="1"/>
    <col min="15363" max="15363" width="15.08984375" style="55" customWidth="1"/>
    <col min="15364" max="15364" width="26" style="55" customWidth="1"/>
    <col min="15365" max="15365" width="4.453125" style="55" customWidth="1"/>
    <col min="15366" max="15366" width="33.08984375" style="55" bestFit="1" customWidth="1"/>
    <col min="15367" max="15367" width="11" style="55" customWidth="1"/>
    <col min="15368" max="15616" width="9" style="55"/>
    <col min="15617" max="15617" width="26.36328125" style="55" customWidth="1"/>
    <col min="15618" max="15618" width="15.453125" style="55" customWidth="1"/>
    <col min="15619" max="15619" width="15.08984375" style="55" customWidth="1"/>
    <col min="15620" max="15620" width="26" style="55" customWidth="1"/>
    <col min="15621" max="15621" width="4.453125" style="55" customWidth="1"/>
    <col min="15622" max="15622" width="33.08984375" style="55" bestFit="1" customWidth="1"/>
    <col min="15623" max="15623" width="11" style="55" customWidth="1"/>
    <col min="15624" max="15872" width="9" style="55"/>
    <col min="15873" max="15873" width="26.36328125" style="55" customWidth="1"/>
    <col min="15874" max="15874" width="15.453125" style="55" customWidth="1"/>
    <col min="15875" max="15875" width="15.08984375" style="55" customWidth="1"/>
    <col min="15876" max="15876" width="26" style="55" customWidth="1"/>
    <col min="15877" max="15877" width="4.453125" style="55" customWidth="1"/>
    <col min="15878" max="15878" width="33.08984375" style="55" bestFit="1" customWidth="1"/>
    <col min="15879" max="15879" width="11" style="55" customWidth="1"/>
    <col min="15880" max="16128" width="9" style="55"/>
    <col min="16129" max="16129" width="26.36328125" style="55" customWidth="1"/>
    <col min="16130" max="16130" width="15.453125" style="55" customWidth="1"/>
    <col min="16131" max="16131" width="15.08984375" style="55" customWidth="1"/>
    <col min="16132" max="16132" width="26" style="55" customWidth="1"/>
    <col min="16133" max="16133" width="4.453125" style="55" customWidth="1"/>
    <col min="16134" max="16134" width="33.08984375" style="55" bestFit="1" customWidth="1"/>
    <col min="16135" max="16135" width="11" style="55" customWidth="1"/>
    <col min="16136" max="16384" width="9" style="55"/>
  </cols>
  <sheetData>
    <row r="1" spans="1:15" ht="18.75" customHeight="1">
      <c r="A1" s="4" t="s">
        <v>175</v>
      </c>
      <c r="B1" s="76"/>
      <c r="C1" s="236"/>
      <c r="D1" s="76"/>
      <c r="E1" s="236"/>
      <c r="F1" s="4"/>
      <c r="G1" s="4"/>
      <c r="H1" s="4"/>
      <c r="I1" s="4"/>
      <c r="J1" s="4"/>
      <c r="K1" s="4"/>
      <c r="L1" s="4"/>
      <c r="M1" s="4"/>
      <c r="N1" s="4"/>
      <c r="O1" s="4"/>
    </row>
    <row r="2" spans="1:15" ht="19">
      <c r="A2" s="267" t="s">
        <v>160</v>
      </c>
      <c r="B2" s="267"/>
      <c r="C2" s="267"/>
      <c r="D2" s="267"/>
      <c r="E2" s="267"/>
      <c r="F2" s="267"/>
      <c r="G2" s="267"/>
      <c r="H2" s="267"/>
      <c r="I2" s="267"/>
      <c r="J2" s="267"/>
      <c r="K2" s="4"/>
      <c r="L2" s="4"/>
      <c r="M2" s="4"/>
      <c r="N2" s="4"/>
      <c r="O2" s="4"/>
    </row>
    <row r="3" spans="1:15" ht="13.5" thickBot="1">
      <c r="A3" s="268" t="str">
        <f>"企業名："&amp;初期条件設定表!C6</f>
        <v>企業名：</v>
      </c>
      <c r="B3" s="268"/>
      <c r="C3" s="268"/>
      <c r="D3" s="268"/>
      <c r="E3" s="268"/>
      <c r="F3" s="56"/>
      <c r="G3" s="56"/>
      <c r="H3" s="57"/>
      <c r="I3" s="57"/>
      <c r="J3" s="4"/>
      <c r="K3" s="4"/>
      <c r="L3" s="4"/>
      <c r="M3" s="4"/>
      <c r="N3" s="4"/>
      <c r="O3" s="4"/>
    </row>
    <row r="4" spans="1:15" ht="17.25" customHeight="1">
      <c r="A4" s="4"/>
      <c r="B4" s="76"/>
      <c r="C4" s="236"/>
      <c r="D4" s="76"/>
      <c r="E4" s="236"/>
      <c r="F4" s="4"/>
      <c r="G4" s="4"/>
      <c r="H4" s="4"/>
      <c r="I4" s="4"/>
      <c r="J4" s="4"/>
      <c r="K4" s="4"/>
      <c r="L4" s="4"/>
      <c r="M4" s="4"/>
      <c r="N4" s="4"/>
      <c r="O4" s="4"/>
    </row>
    <row r="5" spans="1:15" ht="37.5" customHeight="1">
      <c r="A5" s="234" t="s">
        <v>34</v>
      </c>
      <c r="B5" s="269" t="s">
        <v>155</v>
      </c>
      <c r="C5" s="270"/>
      <c r="D5" s="269" t="s">
        <v>156</v>
      </c>
      <c r="E5" s="270"/>
      <c r="F5" s="234" t="s">
        <v>35</v>
      </c>
      <c r="G5" s="271" t="s">
        <v>157</v>
      </c>
      <c r="H5" s="272"/>
      <c r="I5" s="233" t="s">
        <v>36</v>
      </c>
      <c r="J5" s="234" t="s">
        <v>37</v>
      </c>
      <c r="K5" s="4"/>
      <c r="L5" s="4"/>
      <c r="M5" s="4"/>
      <c r="N5" s="4"/>
      <c r="O5" s="4"/>
    </row>
    <row r="6" spans="1:15" ht="37.5" customHeight="1">
      <c r="A6" s="247"/>
      <c r="B6" s="248"/>
      <c r="C6" s="237" t="s">
        <v>1</v>
      </c>
      <c r="D6" s="248"/>
      <c r="E6" s="237" t="s">
        <v>42</v>
      </c>
      <c r="F6" s="249"/>
      <c r="G6" s="59">
        <f>(B6*F6)+(D6*F6/60)</f>
        <v>0</v>
      </c>
      <c r="H6" s="60" t="s">
        <v>0</v>
      </c>
      <c r="I6" s="248" t="s">
        <v>38</v>
      </c>
      <c r="J6" s="61"/>
      <c r="K6" s="4"/>
      <c r="L6" s="4"/>
      <c r="M6" s="4"/>
      <c r="N6" s="4"/>
      <c r="O6" s="4"/>
    </row>
    <row r="7" spans="1:15" ht="37.5" customHeight="1">
      <c r="A7" s="247"/>
      <c r="B7" s="248"/>
      <c r="C7" s="237" t="s">
        <v>85</v>
      </c>
      <c r="D7" s="248"/>
      <c r="E7" s="237" t="s">
        <v>105</v>
      </c>
      <c r="F7" s="250"/>
      <c r="G7" s="62">
        <f t="shared" ref="G7:G11" si="0">(B7*F7)+(D7*F7/60)</f>
        <v>0</v>
      </c>
      <c r="H7" s="60" t="s">
        <v>0</v>
      </c>
      <c r="I7" s="248" t="s">
        <v>38</v>
      </c>
      <c r="J7" s="61"/>
      <c r="K7" s="4"/>
      <c r="L7" s="4"/>
      <c r="M7" s="4"/>
      <c r="N7" s="4"/>
      <c r="O7" s="4"/>
    </row>
    <row r="8" spans="1:15" ht="37.5" customHeight="1">
      <c r="A8" s="247"/>
      <c r="B8" s="248"/>
      <c r="C8" s="237" t="s">
        <v>85</v>
      </c>
      <c r="D8" s="248"/>
      <c r="E8" s="237" t="s">
        <v>105</v>
      </c>
      <c r="F8" s="250"/>
      <c r="G8" s="59">
        <f t="shared" si="0"/>
        <v>0</v>
      </c>
      <c r="H8" s="60" t="s">
        <v>0</v>
      </c>
      <c r="I8" s="248" t="s">
        <v>38</v>
      </c>
      <c r="J8" s="61"/>
      <c r="K8" s="4"/>
      <c r="L8" s="4"/>
      <c r="M8" s="4"/>
      <c r="N8" s="4"/>
      <c r="O8" s="4"/>
    </row>
    <row r="9" spans="1:15" ht="37.5" customHeight="1">
      <c r="A9" s="247"/>
      <c r="B9" s="248"/>
      <c r="C9" s="237" t="s">
        <v>85</v>
      </c>
      <c r="D9" s="248"/>
      <c r="E9" s="237" t="s">
        <v>105</v>
      </c>
      <c r="F9" s="250"/>
      <c r="G9" s="59">
        <f t="shared" si="0"/>
        <v>0</v>
      </c>
      <c r="H9" s="60" t="s">
        <v>0</v>
      </c>
      <c r="I9" s="248" t="s">
        <v>38</v>
      </c>
      <c r="J9" s="61"/>
      <c r="K9" s="4"/>
      <c r="L9" s="4"/>
      <c r="M9" s="4"/>
      <c r="N9" s="4"/>
      <c r="O9" s="4"/>
    </row>
    <row r="10" spans="1:15" ht="37.5" customHeight="1">
      <c r="A10" s="247"/>
      <c r="B10" s="248"/>
      <c r="C10" s="237" t="s">
        <v>85</v>
      </c>
      <c r="D10" s="248"/>
      <c r="E10" s="237" t="s">
        <v>105</v>
      </c>
      <c r="F10" s="250"/>
      <c r="G10" s="62">
        <f t="shared" si="0"/>
        <v>0</v>
      </c>
      <c r="H10" s="60" t="s">
        <v>0</v>
      </c>
      <c r="I10" s="248" t="s">
        <v>38</v>
      </c>
      <c r="J10" s="61"/>
      <c r="K10" s="4"/>
      <c r="L10" s="4"/>
      <c r="M10" s="4"/>
      <c r="N10" s="4"/>
      <c r="O10" s="4"/>
    </row>
    <row r="11" spans="1:15" ht="37.5" customHeight="1" thickBot="1">
      <c r="A11" s="247"/>
      <c r="B11" s="248"/>
      <c r="C11" s="237" t="s">
        <v>85</v>
      </c>
      <c r="D11" s="248"/>
      <c r="E11" s="237" t="s">
        <v>105</v>
      </c>
      <c r="F11" s="250"/>
      <c r="G11" s="59">
        <f t="shared" si="0"/>
        <v>0</v>
      </c>
      <c r="H11" s="60" t="s">
        <v>0</v>
      </c>
      <c r="I11" s="248" t="s">
        <v>38</v>
      </c>
      <c r="J11" s="61"/>
      <c r="K11" s="4"/>
      <c r="L11" s="4"/>
      <c r="M11" s="4"/>
      <c r="N11" s="4"/>
      <c r="O11" s="4"/>
    </row>
    <row r="12" spans="1:15" ht="33" customHeight="1" thickBot="1">
      <c r="A12" s="234" t="s">
        <v>158</v>
      </c>
      <c r="B12" s="58">
        <f>SUM(B6:B11)</f>
        <v>0</v>
      </c>
      <c r="C12" s="237" t="s">
        <v>85</v>
      </c>
      <c r="D12" s="58">
        <f>SUM(D6:D11)</f>
        <v>0</v>
      </c>
      <c r="E12" s="237" t="s">
        <v>105</v>
      </c>
      <c r="F12" s="65"/>
      <c r="G12" s="66">
        <f>SUM(G6:G11)</f>
        <v>0</v>
      </c>
      <c r="H12" s="67" t="s">
        <v>0</v>
      </c>
      <c r="I12" s="68"/>
      <c r="J12" s="69"/>
      <c r="K12" s="4"/>
      <c r="L12" s="4"/>
      <c r="M12" s="4"/>
      <c r="N12" s="4"/>
      <c r="O12" s="4"/>
    </row>
    <row r="13" spans="1:15" ht="28.5" customHeight="1">
      <c r="A13" s="234" t="s">
        <v>159</v>
      </c>
      <c r="B13" s="238">
        <f>B12+(D12/60)</f>
        <v>0</v>
      </c>
      <c r="C13" s="264" t="s">
        <v>1</v>
      </c>
      <c r="D13" s="265"/>
      <c r="E13" s="266"/>
      <c r="F13" s="239"/>
      <c r="G13" s="239"/>
      <c r="H13" s="56"/>
      <c r="I13" s="56"/>
      <c r="J13" s="56"/>
      <c r="K13" s="4"/>
      <c r="L13" s="4"/>
      <c r="M13" s="4"/>
      <c r="N13" s="4"/>
      <c r="O13" s="4"/>
    </row>
    <row r="14" spans="1:15">
      <c r="A14" s="4"/>
      <c r="B14" s="76"/>
      <c r="C14" s="236"/>
      <c r="D14" s="76"/>
      <c r="E14" s="236"/>
      <c r="F14" s="4"/>
      <c r="G14" s="4"/>
      <c r="H14" s="4"/>
      <c r="I14" s="4"/>
      <c r="J14" s="4"/>
      <c r="K14" s="4"/>
      <c r="L14" s="4"/>
      <c r="M14" s="4"/>
      <c r="N14" s="4"/>
      <c r="O14" s="4"/>
    </row>
    <row r="15" spans="1:15">
      <c r="A15" s="4" t="s">
        <v>39</v>
      </c>
      <c r="B15" s="76"/>
      <c r="C15" s="236"/>
      <c r="D15" s="76"/>
      <c r="E15" s="236"/>
      <c r="F15" s="4"/>
      <c r="G15" s="4"/>
      <c r="H15" s="4"/>
      <c r="I15" s="4"/>
      <c r="J15" s="4"/>
      <c r="K15" s="4"/>
      <c r="L15" s="4"/>
      <c r="M15" s="4"/>
      <c r="N15" s="4"/>
      <c r="O15" s="4"/>
    </row>
    <row r="16" spans="1:15">
      <c r="A16" s="4"/>
      <c r="B16" s="4"/>
      <c r="C16" s="4"/>
      <c r="D16" s="4"/>
      <c r="E16" s="4"/>
      <c r="F16" s="4"/>
      <c r="G16" s="4"/>
      <c r="H16" s="4"/>
      <c r="I16" s="4"/>
      <c r="J16" s="4"/>
      <c r="K16" s="4"/>
      <c r="L16" s="4"/>
      <c r="M16" s="4"/>
      <c r="N16" s="4"/>
      <c r="O16" s="4"/>
    </row>
    <row r="17" spans="1:10">
      <c r="A17" s="4"/>
      <c r="B17" s="4"/>
      <c r="C17" s="4"/>
      <c r="D17" s="4"/>
      <c r="E17" s="4"/>
      <c r="F17" s="4"/>
      <c r="G17" s="4"/>
      <c r="H17" s="4"/>
      <c r="I17" s="4"/>
      <c r="J17" s="4"/>
    </row>
    <row r="18" spans="1:10">
      <c r="A18" s="4"/>
      <c r="B18" s="4"/>
      <c r="C18" s="4"/>
      <c r="D18" s="4"/>
      <c r="E18" s="4"/>
      <c r="F18" s="4"/>
      <c r="G18" s="4"/>
      <c r="H18" s="4"/>
      <c r="I18" s="4"/>
      <c r="J18" s="4"/>
    </row>
    <row r="19" spans="1:10">
      <c r="A19" s="4"/>
      <c r="B19" s="4"/>
      <c r="C19" s="4"/>
      <c r="D19" s="4"/>
      <c r="E19" s="4"/>
      <c r="F19" s="4"/>
      <c r="G19" s="4"/>
      <c r="H19" s="4"/>
      <c r="I19" s="4"/>
      <c r="J19" s="4"/>
    </row>
    <row r="20" spans="1:10">
      <c r="A20" s="4"/>
      <c r="B20" s="4"/>
      <c r="C20" s="4"/>
      <c r="D20" s="4"/>
      <c r="E20" s="4"/>
      <c r="F20" s="4"/>
      <c r="G20" s="4"/>
      <c r="H20" s="4"/>
      <c r="I20" s="4"/>
      <c r="J20" s="4"/>
    </row>
    <row r="21" spans="1:10">
      <c r="A21" s="4"/>
      <c r="B21" s="4"/>
      <c r="C21" s="4"/>
      <c r="D21" s="4"/>
      <c r="E21" s="4"/>
      <c r="F21" s="4"/>
      <c r="G21" s="4"/>
      <c r="H21" s="4"/>
      <c r="I21" s="4"/>
      <c r="J21" s="4"/>
    </row>
    <row r="22" spans="1:10">
      <c r="A22" s="4"/>
      <c r="B22" s="4"/>
      <c r="C22" s="4"/>
      <c r="D22" s="4"/>
      <c r="E22" s="4"/>
      <c r="F22" s="4"/>
      <c r="G22" s="4"/>
      <c r="H22" s="4"/>
      <c r="I22" s="4"/>
      <c r="J22" s="4"/>
    </row>
    <row r="23" spans="1:10">
      <c r="A23" s="4"/>
      <c r="B23" s="4"/>
      <c r="C23" s="4"/>
      <c r="D23" s="4"/>
      <c r="E23" s="4"/>
      <c r="F23" s="4"/>
      <c r="G23" s="4"/>
      <c r="H23" s="4"/>
      <c r="I23" s="4"/>
      <c r="J23" s="4"/>
    </row>
    <row r="24" spans="1:10">
      <c r="A24" s="4"/>
      <c r="B24" s="4"/>
      <c r="C24" s="4"/>
      <c r="D24" s="4"/>
      <c r="E24" s="4"/>
      <c r="F24" s="4"/>
      <c r="G24" s="4"/>
      <c r="H24" s="4"/>
      <c r="I24" s="4"/>
      <c r="J24" s="4"/>
    </row>
    <row r="25" spans="1:10">
      <c r="A25" s="4"/>
      <c r="B25" s="4"/>
      <c r="C25" s="4"/>
      <c r="D25" s="4"/>
      <c r="E25" s="4"/>
      <c r="F25" s="4"/>
      <c r="G25" s="4"/>
      <c r="H25" s="4"/>
      <c r="I25" s="4"/>
      <c r="J25" s="4"/>
    </row>
    <row r="26" spans="1:10">
      <c r="A26" s="4"/>
      <c r="B26" s="4"/>
      <c r="C26" s="4"/>
      <c r="D26" s="4"/>
      <c r="E26" s="4"/>
      <c r="F26" s="4"/>
      <c r="G26" s="4"/>
      <c r="H26" s="4"/>
      <c r="I26" s="4"/>
      <c r="J26" s="4"/>
    </row>
    <row r="27" spans="1:10">
      <c r="A27" s="4"/>
      <c r="B27" s="4"/>
      <c r="C27" s="4"/>
      <c r="D27" s="4"/>
      <c r="E27" s="4"/>
      <c r="F27" s="4"/>
      <c r="G27" s="4"/>
      <c r="H27" s="4"/>
      <c r="I27" s="4"/>
      <c r="J27" s="4"/>
    </row>
    <row r="28" spans="1:10">
      <c r="A28" s="4"/>
      <c r="B28" s="4"/>
      <c r="C28" s="4"/>
      <c r="D28" s="4"/>
      <c r="E28" s="4"/>
      <c r="F28" s="4"/>
      <c r="G28" s="4"/>
      <c r="H28" s="4"/>
      <c r="I28" s="4"/>
      <c r="J28" s="4"/>
    </row>
    <row r="29" spans="1:10">
      <c r="A29" s="4"/>
      <c r="B29" s="4"/>
      <c r="C29" s="4"/>
      <c r="D29" s="4"/>
      <c r="E29" s="4"/>
      <c r="F29" s="4"/>
      <c r="G29" s="4"/>
      <c r="H29" s="4"/>
      <c r="I29" s="4"/>
      <c r="J29" s="4"/>
    </row>
    <row r="30" spans="1:10">
      <c r="A30" s="4"/>
      <c r="B30" s="4"/>
      <c r="C30" s="4"/>
      <c r="D30" s="4"/>
      <c r="E30" s="4"/>
      <c r="F30" s="4"/>
      <c r="G30" s="4"/>
      <c r="H30" s="4"/>
      <c r="I30" s="4"/>
      <c r="J30" s="4"/>
    </row>
    <row r="31" spans="1:10">
      <c r="A31" s="4"/>
      <c r="B31" s="4"/>
      <c r="C31" s="4"/>
      <c r="D31" s="4"/>
      <c r="E31" s="4"/>
      <c r="F31" s="4"/>
      <c r="G31" s="4"/>
      <c r="H31" s="4"/>
      <c r="I31" s="4"/>
      <c r="J31" s="4"/>
    </row>
    <row r="32" spans="1:10">
      <c r="A32" s="4"/>
      <c r="B32" s="4"/>
      <c r="C32" s="4"/>
      <c r="D32" s="4"/>
      <c r="E32" s="4"/>
      <c r="F32" s="4"/>
      <c r="G32" s="4"/>
      <c r="H32" s="4"/>
      <c r="I32" s="4"/>
      <c r="J32" s="4"/>
    </row>
  </sheetData>
  <sheetProtection sheet="1" objects="1" scenarios="1" insertRows="0" selectLockedCells="1"/>
  <mergeCells count="6">
    <mergeCell ref="C13:E13"/>
    <mergeCell ref="A2:J2"/>
    <mergeCell ref="A3:E3"/>
    <mergeCell ref="B5:C5"/>
    <mergeCell ref="D5:E5"/>
    <mergeCell ref="G5:H5"/>
  </mergeCells>
  <phoneticPr fontId="3"/>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33"/>
  <sheetViews>
    <sheetView workbookViewId="0">
      <selection activeCell="I6" sqref="I6"/>
    </sheetView>
  </sheetViews>
  <sheetFormatPr defaultRowHeight="13"/>
  <cols>
    <col min="1" max="1" width="21.6328125" style="55" customWidth="1"/>
    <col min="2" max="2" width="5.26953125" style="55" customWidth="1"/>
    <col min="3" max="3" width="4.90625" style="55" customWidth="1"/>
    <col min="4" max="4" width="5.08984375" style="55" customWidth="1"/>
    <col min="5" max="5" width="4" style="55" customWidth="1"/>
    <col min="6" max="6" width="16.6328125" style="55" customWidth="1"/>
    <col min="7" max="7" width="24.7265625" style="55" customWidth="1"/>
    <col min="8" max="8" width="4" style="55" customWidth="1"/>
    <col min="9" max="9" width="32.26953125" style="55" customWidth="1"/>
    <col min="10" max="256" width="9" style="55"/>
    <col min="257" max="257" width="26.36328125" style="55" customWidth="1"/>
    <col min="258" max="258" width="15.453125" style="55" customWidth="1"/>
    <col min="259" max="259" width="15.08984375" style="55" customWidth="1"/>
    <col min="260" max="260" width="26" style="55" customWidth="1"/>
    <col min="261" max="261" width="4.453125" style="55" customWidth="1"/>
    <col min="262" max="262" width="33.08984375" style="55" bestFit="1" customWidth="1"/>
    <col min="263" max="263" width="11" style="55" customWidth="1"/>
    <col min="264" max="512" width="9" style="55"/>
    <col min="513" max="513" width="26.36328125" style="55" customWidth="1"/>
    <col min="514" max="514" width="15.453125" style="55" customWidth="1"/>
    <col min="515" max="515" width="15.08984375" style="55" customWidth="1"/>
    <col min="516" max="516" width="26" style="55" customWidth="1"/>
    <col min="517" max="517" width="4.453125" style="55" customWidth="1"/>
    <col min="518" max="518" width="33.08984375" style="55" bestFit="1" customWidth="1"/>
    <col min="519" max="519" width="11" style="55" customWidth="1"/>
    <col min="520" max="768" width="9" style="55"/>
    <col min="769" max="769" width="26.36328125" style="55" customWidth="1"/>
    <col min="770" max="770" width="15.453125" style="55" customWidth="1"/>
    <col min="771" max="771" width="15.08984375" style="55" customWidth="1"/>
    <col min="772" max="772" width="26" style="55" customWidth="1"/>
    <col min="773" max="773" width="4.453125" style="55" customWidth="1"/>
    <col min="774" max="774" width="33.08984375" style="55" bestFit="1" customWidth="1"/>
    <col min="775" max="775" width="11" style="55" customWidth="1"/>
    <col min="776" max="1024" width="9" style="55"/>
    <col min="1025" max="1025" width="26.36328125" style="55" customWidth="1"/>
    <col min="1026" max="1026" width="15.453125" style="55" customWidth="1"/>
    <col min="1027" max="1027" width="15.08984375" style="55" customWidth="1"/>
    <col min="1028" max="1028" width="26" style="55" customWidth="1"/>
    <col min="1029" max="1029" width="4.453125" style="55" customWidth="1"/>
    <col min="1030" max="1030" width="33.08984375" style="55" bestFit="1" customWidth="1"/>
    <col min="1031" max="1031" width="11" style="55" customWidth="1"/>
    <col min="1032" max="1280" width="9" style="55"/>
    <col min="1281" max="1281" width="26.36328125" style="55" customWidth="1"/>
    <col min="1282" max="1282" width="15.453125" style="55" customWidth="1"/>
    <col min="1283" max="1283" width="15.08984375" style="55" customWidth="1"/>
    <col min="1284" max="1284" width="26" style="55" customWidth="1"/>
    <col min="1285" max="1285" width="4.453125" style="55" customWidth="1"/>
    <col min="1286" max="1286" width="33.08984375" style="55" bestFit="1" customWidth="1"/>
    <col min="1287" max="1287" width="11" style="55" customWidth="1"/>
    <col min="1288" max="1536" width="9" style="55"/>
    <col min="1537" max="1537" width="26.36328125" style="55" customWidth="1"/>
    <col min="1538" max="1538" width="15.453125" style="55" customWidth="1"/>
    <col min="1539" max="1539" width="15.08984375" style="55" customWidth="1"/>
    <col min="1540" max="1540" width="26" style="55" customWidth="1"/>
    <col min="1541" max="1541" width="4.453125" style="55" customWidth="1"/>
    <col min="1542" max="1542" width="33.08984375" style="55" bestFit="1" customWidth="1"/>
    <col min="1543" max="1543" width="11" style="55" customWidth="1"/>
    <col min="1544" max="1792" width="9" style="55"/>
    <col min="1793" max="1793" width="26.36328125" style="55" customWidth="1"/>
    <col min="1794" max="1794" width="15.453125" style="55" customWidth="1"/>
    <col min="1795" max="1795" width="15.08984375" style="55" customWidth="1"/>
    <col min="1796" max="1796" width="26" style="55" customWidth="1"/>
    <col min="1797" max="1797" width="4.453125" style="55" customWidth="1"/>
    <col min="1798" max="1798" width="33.08984375" style="55" bestFit="1" customWidth="1"/>
    <col min="1799" max="1799" width="11" style="55" customWidth="1"/>
    <col min="1800" max="2048" width="9" style="55"/>
    <col min="2049" max="2049" width="26.36328125" style="55" customWidth="1"/>
    <col min="2050" max="2050" width="15.453125" style="55" customWidth="1"/>
    <col min="2051" max="2051" width="15.08984375" style="55" customWidth="1"/>
    <col min="2052" max="2052" width="26" style="55" customWidth="1"/>
    <col min="2053" max="2053" width="4.453125" style="55" customWidth="1"/>
    <col min="2054" max="2054" width="33.08984375" style="55" bestFit="1" customWidth="1"/>
    <col min="2055" max="2055" width="11" style="55" customWidth="1"/>
    <col min="2056" max="2304" width="9" style="55"/>
    <col min="2305" max="2305" width="26.36328125" style="55" customWidth="1"/>
    <col min="2306" max="2306" width="15.453125" style="55" customWidth="1"/>
    <col min="2307" max="2307" width="15.08984375" style="55" customWidth="1"/>
    <col min="2308" max="2308" width="26" style="55" customWidth="1"/>
    <col min="2309" max="2309" width="4.453125" style="55" customWidth="1"/>
    <col min="2310" max="2310" width="33.08984375" style="55" bestFit="1" customWidth="1"/>
    <col min="2311" max="2311" width="11" style="55" customWidth="1"/>
    <col min="2312" max="2560" width="9" style="55"/>
    <col min="2561" max="2561" width="26.36328125" style="55" customWidth="1"/>
    <col min="2562" max="2562" width="15.453125" style="55" customWidth="1"/>
    <col min="2563" max="2563" width="15.08984375" style="55" customWidth="1"/>
    <col min="2564" max="2564" width="26" style="55" customWidth="1"/>
    <col min="2565" max="2565" width="4.453125" style="55" customWidth="1"/>
    <col min="2566" max="2566" width="33.08984375" style="55" bestFit="1" customWidth="1"/>
    <col min="2567" max="2567" width="11" style="55" customWidth="1"/>
    <col min="2568" max="2816" width="9" style="55"/>
    <col min="2817" max="2817" width="26.36328125" style="55" customWidth="1"/>
    <col min="2818" max="2818" width="15.453125" style="55" customWidth="1"/>
    <col min="2819" max="2819" width="15.08984375" style="55" customWidth="1"/>
    <col min="2820" max="2820" width="26" style="55" customWidth="1"/>
    <col min="2821" max="2821" width="4.453125" style="55" customWidth="1"/>
    <col min="2822" max="2822" width="33.08984375" style="55" bestFit="1" customWidth="1"/>
    <col min="2823" max="2823" width="11" style="55" customWidth="1"/>
    <col min="2824" max="3072" width="9" style="55"/>
    <col min="3073" max="3073" width="26.36328125" style="55" customWidth="1"/>
    <col min="3074" max="3074" width="15.453125" style="55" customWidth="1"/>
    <col min="3075" max="3075" width="15.08984375" style="55" customWidth="1"/>
    <col min="3076" max="3076" width="26" style="55" customWidth="1"/>
    <col min="3077" max="3077" width="4.453125" style="55" customWidth="1"/>
    <col min="3078" max="3078" width="33.08984375" style="55" bestFit="1" customWidth="1"/>
    <col min="3079" max="3079" width="11" style="55" customWidth="1"/>
    <col min="3080" max="3328" width="9" style="55"/>
    <col min="3329" max="3329" width="26.36328125" style="55" customWidth="1"/>
    <col min="3330" max="3330" width="15.453125" style="55" customWidth="1"/>
    <col min="3331" max="3331" width="15.08984375" style="55" customWidth="1"/>
    <col min="3332" max="3332" width="26" style="55" customWidth="1"/>
    <col min="3333" max="3333" width="4.453125" style="55" customWidth="1"/>
    <col min="3334" max="3334" width="33.08984375" style="55" bestFit="1" customWidth="1"/>
    <col min="3335" max="3335" width="11" style="55" customWidth="1"/>
    <col min="3336" max="3584" width="9" style="55"/>
    <col min="3585" max="3585" width="26.36328125" style="55" customWidth="1"/>
    <col min="3586" max="3586" width="15.453125" style="55" customWidth="1"/>
    <col min="3587" max="3587" width="15.08984375" style="55" customWidth="1"/>
    <col min="3588" max="3588" width="26" style="55" customWidth="1"/>
    <col min="3589" max="3589" width="4.453125" style="55" customWidth="1"/>
    <col min="3590" max="3590" width="33.08984375" style="55" bestFit="1" customWidth="1"/>
    <col min="3591" max="3591" width="11" style="55" customWidth="1"/>
    <col min="3592" max="3840" width="9" style="55"/>
    <col min="3841" max="3841" width="26.36328125" style="55" customWidth="1"/>
    <col min="3842" max="3842" width="15.453125" style="55" customWidth="1"/>
    <col min="3843" max="3843" width="15.08984375" style="55" customWidth="1"/>
    <col min="3844" max="3844" width="26" style="55" customWidth="1"/>
    <col min="3845" max="3845" width="4.453125" style="55" customWidth="1"/>
    <col min="3846" max="3846" width="33.08984375" style="55" bestFit="1" customWidth="1"/>
    <col min="3847" max="3847" width="11" style="55" customWidth="1"/>
    <col min="3848" max="4096" width="9" style="55"/>
    <col min="4097" max="4097" width="26.36328125" style="55" customWidth="1"/>
    <col min="4098" max="4098" width="15.453125" style="55" customWidth="1"/>
    <col min="4099" max="4099" width="15.08984375" style="55" customWidth="1"/>
    <col min="4100" max="4100" width="26" style="55" customWidth="1"/>
    <col min="4101" max="4101" width="4.453125" style="55" customWidth="1"/>
    <col min="4102" max="4102" width="33.08984375" style="55" bestFit="1" customWidth="1"/>
    <col min="4103" max="4103" width="11" style="55" customWidth="1"/>
    <col min="4104" max="4352" width="9" style="55"/>
    <col min="4353" max="4353" width="26.36328125" style="55" customWidth="1"/>
    <col min="4354" max="4354" width="15.453125" style="55" customWidth="1"/>
    <col min="4355" max="4355" width="15.08984375" style="55" customWidth="1"/>
    <col min="4356" max="4356" width="26" style="55" customWidth="1"/>
    <col min="4357" max="4357" width="4.453125" style="55" customWidth="1"/>
    <col min="4358" max="4358" width="33.08984375" style="55" bestFit="1" customWidth="1"/>
    <col min="4359" max="4359" width="11" style="55" customWidth="1"/>
    <col min="4360" max="4608" width="9" style="55"/>
    <col min="4609" max="4609" width="26.36328125" style="55" customWidth="1"/>
    <col min="4610" max="4610" width="15.453125" style="55" customWidth="1"/>
    <col min="4611" max="4611" width="15.08984375" style="55" customWidth="1"/>
    <col min="4612" max="4612" width="26" style="55" customWidth="1"/>
    <col min="4613" max="4613" width="4.453125" style="55" customWidth="1"/>
    <col min="4614" max="4614" width="33.08984375" style="55" bestFit="1" customWidth="1"/>
    <col min="4615" max="4615" width="11" style="55" customWidth="1"/>
    <col min="4616" max="4864" width="9" style="55"/>
    <col min="4865" max="4865" width="26.36328125" style="55" customWidth="1"/>
    <col min="4866" max="4866" width="15.453125" style="55" customWidth="1"/>
    <col min="4867" max="4867" width="15.08984375" style="55" customWidth="1"/>
    <col min="4868" max="4868" width="26" style="55" customWidth="1"/>
    <col min="4869" max="4869" width="4.453125" style="55" customWidth="1"/>
    <col min="4870" max="4870" width="33.08984375" style="55" bestFit="1" customWidth="1"/>
    <col min="4871" max="4871" width="11" style="55" customWidth="1"/>
    <col min="4872" max="5120" width="9" style="55"/>
    <col min="5121" max="5121" width="26.36328125" style="55" customWidth="1"/>
    <col min="5122" max="5122" width="15.453125" style="55" customWidth="1"/>
    <col min="5123" max="5123" width="15.08984375" style="55" customWidth="1"/>
    <col min="5124" max="5124" width="26" style="55" customWidth="1"/>
    <col min="5125" max="5125" width="4.453125" style="55" customWidth="1"/>
    <col min="5126" max="5126" width="33.08984375" style="55" bestFit="1" customWidth="1"/>
    <col min="5127" max="5127" width="11" style="55" customWidth="1"/>
    <col min="5128" max="5376" width="9" style="55"/>
    <col min="5377" max="5377" width="26.36328125" style="55" customWidth="1"/>
    <col min="5378" max="5378" width="15.453125" style="55" customWidth="1"/>
    <col min="5379" max="5379" width="15.08984375" style="55" customWidth="1"/>
    <col min="5380" max="5380" width="26" style="55" customWidth="1"/>
    <col min="5381" max="5381" width="4.453125" style="55" customWidth="1"/>
    <col min="5382" max="5382" width="33.08984375" style="55" bestFit="1" customWidth="1"/>
    <col min="5383" max="5383" width="11" style="55" customWidth="1"/>
    <col min="5384" max="5632" width="9" style="55"/>
    <col min="5633" max="5633" width="26.36328125" style="55" customWidth="1"/>
    <col min="5634" max="5634" width="15.453125" style="55" customWidth="1"/>
    <col min="5635" max="5635" width="15.08984375" style="55" customWidth="1"/>
    <col min="5636" max="5636" width="26" style="55" customWidth="1"/>
    <col min="5637" max="5637" width="4.453125" style="55" customWidth="1"/>
    <col min="5638" max="5638" width="33.08984375" style="55" bestFit="1" customWidth="1"/>
    <col min="5639" max="5639" width="11" style="55" customWidth="1"/>
    <col min="5640" max="5888" width="9" style="55"/>
    <col min="5889" max="5889" width="26.36328125" style="55" customWidth="1"/>
    <col min="5890" max="5890" width="15.453125" style="55" customWidth="1"/>
    <col min="5891" max="5891" width="15.08984375" style="55" customWidth="1"/>
    <col min="5892" max="5892" width="26" style="55" customWidth="1"/>
    <col min="5893" max="5893" width="4.453125" style="55" customWidth="1"/>
    <col min="5894" max="5894" width="33.08984375" style="55" bestFit="1" customWidth="1"/>
    <col min="5895" max="5895" width="11" style="55" customWidth="1"/>
    <col min="5896" max="6144" width="9" style="55"/>
    <col min="6145" max="6145" width="26.36328125" style="55" customWidth="1"/>
    <col min="6146" max="6146" width="15.453125" style="55" customWidth="1"/>
    <col min="6147" max="6147" width="15.08984375" style="55" customWidth="1"/>
    <col min="6148" max="6148" width="26" style="55" customWidth="1"/>
    <col min="6149" max="6149" width="4.453125" style="55" customWidth="1"/>
    <col min="6150" max="6150" width="33.08984375" style="55" bestFit="1" customWidth="1"/>
    <col min="6151" max="6151" width="11" style="55" customWidth="1"/>
    <col min="6152" max="6400" width="9" style="55"/>
    <col min="6401" max="6401" width="26.36328125" style="55" customWidth="1"/>
    <col min="6402" max="6402" width="15.453125" style="55" customWidth="1"/>
    <col min="6403" max="6403" width="15.08984375" style="55" customWidth="1"/>
    <col min="6404" max="6404" width="26" style="55" customWidth="1"/>
    <col min="6405" max="6405" width="4.453125" style="55" customWidth="1"/>
    <col min="6406" max="6406" width="33.08984375" style="55" bestFit="1" customWidth="1"/>
    <col min="6407" max="6407" width="11" style="55" customWidth="1"/>
    <col min="6408" max="6656" width="9" style="55"/>
    <col min="6657" max="6657" width="26.36328125" style="55" customWidth="1"/>
    <col min="6658" max="6658" width="15.453125" style="55" customWidth="1"/>
    <col min="6659" max="6659" width="15.08984375" style="55" customWidth="1"/>
    <col min="6660" max="6660" width="26" style="55" customWidth="1"/>
    <col min="6661" max="6661" width="4.453125" style="55" customWidth="1"/>
    <col min="6662" max="6662" width="33.08984375" style="55" bestFit="1" customWidth="1"/>
    <col min="6663" max="6663" width="11" style="55" customWidth="1"/>
    <col min="6664" max="6912" width="9" style="55"/>
    <col min="6913" max="6913" width="26.36328125" style="55" customWidth="1"/>
    <col min="6914" max="6914" width="15.453125" style="55" customWidth="1"/>
    <col min="6915" max="6915" width="15.08984375" style="55" customWidth="1"/>
    <col min="6916" max="6916" width="26" style="55" customWidth="1"/>
    <col min="6917" max="6917" width="4.453125" style="55" customWidth="1"/>
    <col min="6918" max="6918" width="33.08984375" style="55" bestFit="1" customWidth="1"/>
    <col min="6919" max="6919" width="11" style="55" customWidth="1"/>
    <col min="6920" max="7168" width="9" style="55"/>
    <col min="7169" max="7169" width="26.36328125" style="55" customWidth="1"/>
    <col min="7170" max="7170" width="15.453125" style="55" customWidth="1"/>
    <col min="7171" max="7171" width="15.08984375" style="55" customWidth="1"/>
    <col min="7172" max="7172" width="26" style="55" customWidth="1"/>
    <col min="7173" max="7173" width="4.453125" style="55" customWidth="1"/>
    <col min="7174" max="7174" width="33.08984375" style="55" bestFit="1" customWidth="1"/>
    <col min="7175" max="7175" width="11" style="55" customWidth="1"/>
    <col min="7176" max="7424" width="9" style="55"/>
    <col min="7425" max="7425" width="26.36328125" style="55" customWidth="1"/>
    <col min="7426" max="7426" width="15.453125" style="55" customWidth="1"/>
    <col min="7427" max="7427" width="15.08984375" style="55" customWidth="1"/>
    <col min="7428" max="7428" width="26" style="55" customWidth="1"/>
    <col min="7429" max="7429" width="4.453125" style="55" customWidth="1"/>
    <col min="7430" max="7430" width="33.08984375" style="55" bestFit="1" customWidth="1"/>
    <col min="7431" max="7431" width="11" style="55" customWidth="1"/>
    <col min="7432" max="7680" width="9" style="55"/>
    <col min="7681" max="7681" width="26.36328125" style="55" customWidth="1"/>
    <col min="7682" max="7682" width="15.453125" style="55" customWidth="1"/>
    <col min="7683" max="7683" width="15.08984375" style="55" customWidth="1"/>
    <col min="7684" max="7684" width="26" style="55" customWidth="1"/>
    <col min="7685" max="7685" width="4.453125" style="55" customWidth="1"/>
    <col min="7686" max="7686" width="33.08984375" style="55" bestFit="1" customWidth="1"/>
    <col min="7687" max="7687" width="11" style="55" customWidth="1"/>
    <col min="7688" max="7936" width="9" style="55"/>
    <col min="7937" max="7937" width="26.36328125" style="55" customWidth="1"/>
    <col min="7938" max="7938" width="15.453125" style="55" customWidth="1"/>
    <col min="7939" max="7939" width="15.08984375" style="55" customWidth="1"/>
    <col min="7940" max="7940" width="26" style="55" customWidth="1"/>
    <col min="7941" max="7941" width="4.453125" style="55" customWidth="1"/>
    <col min="7942" max="7942" width="33.08984375" style="55" bestFit="1" customWidth="1"/>
    <col min="7943" max="7943" width="11" style="55" customWidth="1"/>
    <col min="7944" max="8192" width="9" style="55"/>
    <col min="8193" max="8193" width="26.36328125" style="55" customWidth="1"/>
    <col min="8194" max="8194" width="15.453125" style="55" customWidth="1"/>
    <col min="8195" max="8195" width="15.08984375" style="55" customWidth="1"/>
    <col min="8196" max="8196" width="26" style="55" customWidth="1"/>
    <col min="8197" max="8197" width="4.453125" style="55" customWidth="1"/>
    <col min="8198" max="8198" width="33.08984375" style="55" bestFit="1" customWidth="1"/>
    <col min="8199" max="8199" width="11" style="55" customWidth="1"/>
    <col min="8200" max="8448" width="9" style="55"/>
    <col min="8449" max="8449" width="26.36328125" style="55" customWidth="1"/>
    <col min="8450" max="8450" width="15.453125" style="55" customWidth="1"/>
    <col min="8451" max="8451" width="15.08984375" style="55" customWidth="1"/>
    <col min="8452" max="8452" width="26" style="55" customWidth="1"/>
    <col min="8453" max="8453" width="4.453125" style="55" customWidth="1"/>
    <col min="8454" max="8454" width="33.08984375" style="55" bestFit="1" customWidth="1"/>
    <col min="8455" max="8455" width="11" style="55" customWidth="1"/>
    <col min="8456" max="8704" width="9" style="55"/>
    <col min="8705" max="8705" width="26.36328125" style="55" customWidth="1"/>
    <col min="8706" max="8706" width="15.453125" style="55" customWidth="1"/>
    <col min="8707" max="8707" width="15.08984375" style="55" customWidth="1"/>
    <col min="8708" max="8708" width="26" style="55" customWidth="1"/>
    <col min="8709" max="8709" width="4.453125" style="55" customWidth="1"/>
    <col min="8710" max="8710" width="33.08984375" style="55" bestFit="1" customWidth="1"/>
    <col min="8711" max="8711" width="11" style="55" customWidth="1"/>
    <col min="8712" max="8960" width="9" style="55"/>
    <col min="8961" max="8961" width="26.36328125" style="55" customWidth="1"/>
    <col min="8962" max="8962" width="15.453125" style="55" customWidth="1"/>
    <col min="8963" max="8963" width="15.08984375" style="55" customWidth="1"/>
    <col min="8964" max="8964" width="26" style="55" customWidth="1"/>
    <col min="8965" max="8965" width="4.453125" style="55" customWidth="1"/>
    <col min="8966" max="8966" width="33.08984375" style="55" bestFit="1" customWidth="1"/>
    <col min="8967" max="8967" width="11" style="55" customWidth="1"/>
    <col min="8968" max="9216" width="9" style="55"/>
    <col min="9217" max="9217" width="26.36328125" style="55" customWidth="1"/>
    <col min="9218" max="9218" width="15.453125" style="55" customWidth="1"/>
    <col min="9219" max="9219" width="15.08984375" style="55" customWidth="1"/>
    <col min="9220" max="9220" width="26" style="55" customWidth="1"/>
    <col min="9221" max="9221" width="4.453125" style="55" customWidth="1"/>
    <col min="9222" max="9222" width="33.08984375" style="55" bestFit="1" customWidth="1"/>
    <col min="9223" max="9223" width="11" style="55" customWidth="1"/>
    <col min="9224" max="9472" width="9" style="55"/>
    <col min="9473" max="9473" width="26.36328125" style="55" customWidth="1"/>
    <col min="9474" max="9474" width="15.453125" style="55" customWidth="1"/>
    <col min="9475" max="9475" width="15.08984375" style="55" customWidth="1"/>
    <col min="9476" max="9476" width="26" style="55" customWidth="1"/>
    <col min="9477" max="9477" width="4.453125" style="55" customWidth="1"/>
    <col min="9478" max="9478" width="33.08984375" style="55" bestFit="1" customWidth="1"/>
    <col min="9479" max="9479" width="11" style="55" customWidth="1"/>
    <col min="9480" max="9728" width="9" style="55"/>
    <col min="9729" max="9729" width="26.36328125" style="55" customWidth="1"/>
    <col min="9730" max="9730" width="15.453125" style="55" customWidth="1"/>
    <col min="9731" max="9731" width="15.08984375" style="55" customWidth="1"/>
    <col min="9732" max="9732" width="26" style="55" customWidth="1"/>
    <col min="9733" max="9733" width="4.453125" style="55" customWidth="1"/>
    <col min="9734" max="9734" width="33.08984375" style="55" bestFit="1" customWidth="1"/>
    <col min="9735" max="9735" width="11" style="55" customWidth="1"/>
    <col min="9736" max="9984" width="9" style="55"/>
    <col min="9985" max="9985" width="26.36328125" style="55" customWidth="1"/>
    <col min="9986" max="9986" width="15.453125" style="55" customWidth="1"/>
    <col min="9987" max="9987" width="15.08984375" style="55" customWidth="1"/>
    <col min="9988" max="9988" width="26" style="55" customWidth="1"/>
    <col min="9989" max="9989" width="4.453125" style="55" customWidth="1"/>
    <col min="9990" max="9990" width="33.08984375" style="55" bestFit="1" customWidth="1"/>
    <col min="9991" max="9991" width="11" style="55" customWidth="1"/>
    <col min="9992" max="10240" width="9" style="55"/>
    <col min="10241" max="10241" width="26.36328125" style="55" customWidth="1"/>
    <col min="10242" max="10242" width="15.453125" style="55" customWidth="1"/>
    <col min="10243" max="10243" width="15.08984375" style="55" customWidth="1"/>
    <col min="10244" max="10244" width="26" style="55" customWidth="1"/>
    <col min="10245" max="10245" width="4.453125" style="55" customWidth="1"/>
    <col min="10246" max="10246" width="33.08984375" style="55" bestFit="1" customWidth="1"/>
    <col min="10247" max="10247" width="11" style="55" customWidth="1"/>
    <col min="10248" max="10496" width="9" style="55"/>
    <col min="10497" max="10497" width="26.36328125" style="55" customWidth="1"/>
    <col min="10498" max="10498" width="15.453125" style="55" customWidth="1"/>
    <col min="10499" max="10499" width="15.08984375" style="55" customWidth="1"/>
    <col min="10500" max="10500" width="26" style="55" customWidth="1"/>
    <col min="10501" max="10501" width="4.453125" style="55" customWidth="1"/>
    <col min="10502" max="10502" width="33.08984375" style="55" bestFit="1" customWidth="1"/>
    <col min="10503" max="10503" width="11" style="55" customWidth="1"/>
    <col min="10504" max="10752" width="9" style="55"/>
    <col min="10753" max="10753" width="26.36328125" style="55" customWidth="1"/>
    <col min="10754" max="10754" width="15.453125" style="55" customWidth="1"/>
    <col min="10755" max="10755" width="15.08984375" style="55" customWidth="1"/>
    <col min="10756" max="10756" width="26" style="55" customWidth="1"/>
    <col min="10757" max="10757" width="4.453125" style="55" customWidth="1"/>
    <col min="10758" max="10758" width="33.08984375" style="55" bestFit="1" customWidth="1"/>
    <col min="10759" max="10759" width="11" style="55" customWidth="1"/>
    <col min="10760" max="11008" width="9" style="55"/>
    <col min="11009" max="11009" width="26.36328125" style="55" customWidth="1"/>
    <col min="11010" max="11010" width="15.453125" style="55" customWidth="1"/>
    <col min="11011" max="11011" width="15.08984375" style="55" customWidth="1"/>
    <col min="11012" max="11012" width="26" style="55" customWidth="1"/>
    <col min="11013" max="11013" width="4.453125" style="55" customWidth="1"/>
    <col min="11014" max="11014" width="33.08984375" style="55" bestFit="1" customWidth="1"/>
    <col min="11015" max="11015" width="11" style="55" customWidth="1"/>
    <col min="11016" max="11264" width="9" style="55"/>
    <col min="11265" max="11265" width="26.36328125" style="55" customWidth="1"/>
    <col min="11266" max="11266" width="15.453125" style="55" customWidth="1"/>
    <col min="11267" max="11267" width="15.08984375" style="55" customWidth="1"/>
    <col min="11268" max="11268" width="26" style="55" customWidth="1"/>
    <col min="11269" max="11269" width="4.453125" style="55" customWidth="1"/>
    <col min="11270" max="11270" width="33.08984375" style="55" bestFit="1" customWidth="1"/>
    <col min="11271" max="11271" width="11" style="55" customWidth="1"/>
    <col min="11272" max="11520" width="9" style="55"/>
    <col min="11521" max="11521" width="26.36328125" style="55" customWidth="1"/>
    <col min="11522" max="11522" width="15.453125" style="55" customWidth="1"/>
    <col min="11523" max="11523" width="15.08984375" style="55" customWidth="1"/>
    <col min="11524" max="11524" width="26" style="55" customWidth="1"/>
    <col min="11525" max="11525" width="4.453125" style="55" customWidth="1"/>
    <col min="11526" max="11526" width="33.08984375" style="55" bestFit="1" customWidth="1"/>
    <col min="11527" max="11527" width="11" style="55" customWidth="1"/>
    <col min="11528" max="11776" width="9" style="55"/>
    <col min="11777" max="11777" width="26.36328125" style="55" customWidth="1"/>
    <col min="11778" max="11778" width="15.453125" style="55" customWidth="1"/>
    <col min="11779" max="11779" width="15.08984375" style="55" customWidth="1"/>
    <col min="11780" max="11780" width="26" style="55" customWidth="1"/>
    <col min="11781" max="11781" width="4.453125" style="55" customWidth="1"/>
    <col min="11782" max="11782" width="33.08984375" style="55" bestFit="1" customWidth="1"/>
    <col min="11783" max="11783" width="11" style="55" customWidth="1"/>
    <col min="11784" max="12032" width="9" style="55"/>
    <col min="12033" max="12033" width="26.36328125" style="55" customWidth="1"/>
    <col min="12034" max="12034" width="15.453125" style="55" customWidth="1"/>
    <col min="12035" max="12035" width="15.08984375" style="55" customWidth="1"/>
    <col min="12036" max="12036" width="26" style="55" customWidth="1"/>
    <col min="12037" max="12037" width="4.453125" style="55" customWidth="1"/>
    <col min="12038" max="12038" width="33.08984375" style="55" bestFit="1" customWidth="1"/>
    <col min="12039" max="12039" width="11" style="55" customWidth="1"/>
    <col min="12040" max="12288" width="9" style="55"/>
    <col min="12289" max="12289" width="26.36328125" style="55" customWidth="1"/>
    <col min="12290" max="12290" width="15.453125" style="55" customWidth="1"/>
    <col min="12291" max="12291" width="15.08984375" style="55" customWidth="1"/>
    <col min="12292" max="12292" width="26" style="55" customWidth="1"/>
    <col min="12293" max="12293" width="4.453125" style="55" customWidth="1"/>
    <col min="12294" max="12294" width="33.08984375" style="55" bestFit="1" customWidth="1"/>
    <col min="12295" max="12295" width="11" style="55" customWidth="1"/>
    <col min="12296" max="12544" width="9" style="55"/>
    <col min="12545" max="12545" width="26.36328125" style="55" customWidth="1"/>
    <col min="12546" max="12546" width="15.453125" style="55" customWidth="1"/>
    <col min="12547" max="12547" width="15.08984375" style="55" customWidth="1"/>
    <col min="12548" max="12548" width="26" style="55" customWidth="1"/>
    <col min="12549" max="12549" width="4.453125" style="55" customWidth="1"/>
    <col min="12550" max="12550" width="33.08984375" style="55" bestFit="1" customWidth="1"/>
    <col min="12551" max="12551" width="11" style="55" customWidth="1"/>
    <col min="12552" max="12800" width="9" style="55"/>
    <col min="12801" max="12801" width="26.36328125" style="55" customWidth="1"/>
    <col min="12802" max="12802" width="15.453125" style="55" customWidth="1"/>
    <col min="12803" max="12803" width="15.08984375" style="55" customWidth="1"/>
    <col min="12804" max="12804" width="26" style="55" customWidth="1"/>
    <col min="12805" max="12805" width="4.453125" style="55" customWidth="1"/>
    <col min="12806" max="12806" width="33.08984375" style="55" bestFit="1" customWidth="1"/>
    <col min="12807" max="12807" width="11" style="55" customWidth="1"/>
    <col min="12808" max="13056" width="9" style="55"/>
    <col min="13057" max="13057" width="26.36328125" style="55" customWidth="1"/>
    <col min="13058" max="13058" width="15.453125" style="55" customWidth="1"/>
    <col min="13059" max="13059" width="15.08984375" style="55" customWidth="1"/>
    <col min="13060" max="13060" width="26" style="55" customWidth="1"/>
    <col min="13061" max="13061" width="4.453125" style="55" customWidth="1"/>
    <col min="13062" max="13062" width="33.08984375" style="55" bestFit="1" customWidth="1"/>
    <col min="13063" max="13063" width="11" style="55" customWidth="1"/>
    <col min="13064" max="13312" width="9" style="55"/>
    <col min="13313" max="13313" width="26.36328125" style="55" customWidth="1"/>
    <col min="13314" max="13314" width="15.453125" style="55" customWidth="1"/>
    <col min="13315" max="13315" width="15.08984375" style="55" customWidth="1"/>
    <col min="13316" max="13316" width="26" style="55" customWidth="1"/>
    <col min="13317" max="13317" width="4.453125" style="55" customWidth="1"/>
    <col min="13318" max="13318" width="33.08984375" style="55" bestFit="1" customWidth="1"/>
    <col min="13319" max="13319" width="11" style="55" customWidth="1"/>
    <col min="13320" max="13568" width="9" style="55"/>
    <col min="13569" max="13569" width="26.36328125" style="55" customWidth="1"/>
    <col min="13570" max="13570" width="15.453125" style="55" customWidth="1"/>
    <col min="13571" max="13571" width="15.08984375" style="55" customWidth="1"/>
    <col min="13572" max="13572" width="26" style="55" customWidth="1"/>
    <col min="13573" max="13573" width="4.453125" style="55" customWidth="1"/>
    <col min="13574" max="13574" width="33.08984375" style="55" bestFit="1" customWidth="1"/>
    <col min="13575" max="13575" width="11" style="55" customWidth="1"/>
    <col min="13576" max="13824" width="9" style="55"/>
    <col min="13825" max="13825" width="26.36328125" style="55" customWidth="1"/>
    <col min="13826" max="13826" width="15.453125" style="55" customWidth="1"/>
    <col min="13827" max="13827" width="15.08984375" style="55" customWidth="1"/>
    <col min="13828" max="13828" width="26" style="55" customWidth="1"/>
    <col min="13829" max="13829" width="4.453125" style="55" customWidth="1"/>
    <col min="13830" max="13830" width="33.08984375" style="55" bestFit="1" customWidth="1"/>
    <col min="13831" max="13831" width="11" style="55" customWidth="1"/>
    <col min="13832" max="14080" width="9" style="55"/>
    <col min="14081" max="14081" width="26.36328125" style="55" customWidth="1"/>
    <col min="14082" max="14082" width="15.453125" style="55" customWidth="1"/>
    <col min="14083" max="14083" width="15.08984375" style="55" customWidth="1"/>
    <col min="14084" max="14084" width="26" style="55" customWidth="1"/>
    <col min="14085" max="14085" width="4.453125" style="55" customWidth="1"/>
    <col min="14086" max="14086" width="33.08984375" style="55" bestFit="1" customWidth="1"/>
    <col min="14087" max="14087" width="11" style="55" customWidth="1"/>
    <col min="14088" max="14336" width="9" style="55"/>
    <col min="14337" max="14337" width="26.36328125" style="55" customWidth="1"/>
    <col min="14338" max="14338" width="15.453125" style="55" customWidth="1"/>
    <col min="14339" max="14339" width="15.08984375" style="55" customWidth="1"/>
    <col min="14340" max="14340" width="26" style="55" customWidth="1"/>
    <col min="14341" max="14341" width="4.453125" style="55" customWidth="1"/>
    <col min="14342" max="14342" width="33.08984375" style="55" bestFit="1" customWidth="1"/>
    <col min="14343" max="14343" width="11" style="55" customWidth="1"/>
    <col min="14344" max="14592" width="9" style="55"/>
    <col min="14593" max="14593" width="26.36328125" style="55" customWidth="1"/>
    <col min="14594" max="14594" width="15.453125" style="55" customWidth="1"/>
    <col min="14595" max="14595" width="15.08984375" style="55" customWidth="1"/>
    <col min="14596" max="14596" width="26" style="55" customWidth="1"/>
    <col min="14597" max="14597" width="4.453125" style="55" customWidth="1"/>
    <col min="14598" max="14598" width="33.08984375" style="55" bestFit="1" customWidth="1"/>
    <col min="14599" max="14599" width="11" style="55" customWidth="1"/>
    <col min="14600" max="14848" width="9" style="55"/>
    <col min="14849" max="14849" width="26.36328125" style="55" customWidth="1"/>
    <col min="14850" max="14850" width="15.453125" style="55" customWidth="1"/>
    <col min="14851" max="14851" width="15.08984375" style="55" customWidth="1"/>
    <col min="14852" max="14852" width="26" style="55" customWidth="1"/>
    <col min="14853" max="14853" width="4.453125" style="55" customWidth="1"/>
    <col min="14854" max="14854" width="33.08984375" style="55" bestFit="1" customWidth="1"/>
    <col min="14855" max="14855" width="11" style="55" customWidth="1"/>
    <col min="14856" max="15104" width="9" style="55"/>
    <col min="15105" max="15105" width="26.36328125" style="55" customWidth="1"/>
    <col min="15106" max="15106" width="15.453125" style="55" customWidth="1"/>
    <col min="15107" max="15107" width="15.08984375" style="55" customWidth="1"/>
    <col min="15108" max="15108" width="26" style="55" customWidth="1"/>
    <col min="15109" max="15109" width="4.453125" style="55" customWidth="1"/>
    <col min="15110" max="15110" width="33.08984375" style="55" bestFit="1" customWidth="1"/>
    <col min="15111" max="15111" width="11" style="55" customWidth="1"/>
    <col min="15112" max="15360" width="9" style="55"/>
    <col min="15361" max="15361" width="26.36328125" style="55" customWidth="1"/>
    <col min="15362" max="15362" width="15.453125" style="55" customWidth="1"/>
    <col min="15363" max="15363" width="15.08984375" style="55" customWidth="1"/>
    <col min="15364" max="15364" width="26" style="55" customWidth="1"/>
    <col min="15365" max="15365" width="4.453125" style="55" customWidth="1"/>
    <col min="15366" max="15366" width="33.08984375" style="55" bestFit="1" customWidth="1"/>
    <col min="15367" max="15367" width="11" style="55" customWidth="1"/>
    <col min="15368" max="15616" width="9" style="55"/>
    <col min="15617" max="15617" width="26.36328125" style="55" customWidth="1"/>
    <col min="15618" max="15618" width="15.453125" style="55" customWidth="1"/>
    <col min="15619" max="15619" width="15.08984375" style="55" customWidth="1"/>
    <col min="15620" max="15620" width="26" style="55" customWidth="1"/>
    <col min="15621" max="15621" width="4.453125" style="55" customWidth="1"/>
    <col min="15622" max="15622" width="33.08984375" style="55" bestFit="1" customWidth="1"/>
    <col min="15623" max="15623" width="11" style="55" customWidth="1"/>
    <col min="15624" max="15872" width="9" style="55"/>
    <col min="15873" max="15873" width="26.36328125" style="55" customWidth="1"/>
    <col min="15874" max="15874" width="15.453125" style="55" customWidth="1"/>
    <col min="15875" max="15875" width="15.08984375" style="55" customWidth="1"/>
    <col min="15876" max="15876" width="26" style="55" customWidth="1"/>
    <col min="15877" max="15877" width="4.453125" style="55" customWidth="1"/>
    <col min="15878" max="15878" width="33.08984375" style="55" bestFit="1" customWidth="1"/>
    <col min="15879" max="15879" width="11" style="55" customWidth="1"/>
    <col min="15880" max="16128" width="9" style="55"/>
    <col min="16129" max="16129" width="26.36328125" style="55" customWidth="1"/>
    <col min="16130" max="16130" width="15.453125" style="55" customWidth="1"/>
    <col min="16131" max="16131" width="15.08984375" style="55" customWidth="1"/>
    <col min="16132" max="16132" width="26" style="55" customWidth="1"/>
    <col min="16133" max="16133" width="4.453125" style="55" customWidth="1"/>
    <col min="16134" max="16134" width="33.08984375" style="55" bestFit="1" customWidth="1"/>
    <col min="16135" max="16135" width="11" style="55" customWidth="1"/>
    <col min="16136" max="16384" width="9" style="55"/>
  </cols>
  <sheetData>
    <row r="1" spans="1:15" ht="18.75" customHeight="1">
      <c r="A1" s="4" t="s">
        <v>171</v>
      </c>
      <c r="B1" s="76"/>
      <c r="C1" s="236"/>
      <c r="D1" s="76"/>
      <c r="E1" s="236"/>
      <c r="F1" s="4"/>
      <c r="G1" s="4"/>
      <c r="H1" s="4"/>
      <c r="I1" s="4"/>
      <c r="J1" s="4"/>
      <c r="K1" s="4"/>
      <c r="L1" s="4"/>
      <c r="M1" s="4"/>
      <c r="N1" s="4"/>
      <c r="O1" s="4"/>
    </row>
    <row r="2" spans="1:15" ht="19">
      <c r="A2" s="267" t="s">
        <v>161</v>
      </c>
      <c r="B2" s="267"/>
      <c r="C2" s="267"/>
      <c r="D2" s="267"/>
      <c r="E2" s="267"/>
      <c r="F2" s="267"/>
      <c r="G2" s="267"/>
      <c r="H2" s="267"/>
      <c r="I2" s="267"/>
      <c r="J2" s="267"/>
      <c r="K2" s="4"/>
      <c r="L2" s="4"/>
      <c r="M2" s="4"/>
      <c r="N2" s="4"/>
      <c r="O2" s="4"/>
    </row>
    <row r="3" spans="1:15" ht="13.5" thickBot="1">
      <c r="A3" s="268" t="str">
        <f>"企業名："&amp;初期条件設定表!C6</f>
        <v>企業名：</v>
      </c>
      <c r="B3" s="268"/>
      <c r="C3" s="268"/>
      <c r="D3" s="268"/>
      <c r="E3" s="268"/>
      <c r="F3" s="56"/>
      <c r="G3" s="56"/>
      <c r="H3" s="57"/>
      <c r="I3" s="57"/>
      <c r="J3" s="4"/>
      <c r="K3" s="4"/>
      <c r="L3" s="4"/>
      <c r="M3" s="4"/>
      <c r="N3" s="4"/>
      <c r="O3" s="4"/>
    </row>
    <row r="4" spans="1:15" ht="17.25" customHeight="1">
      <c r="A4" s="4"/>
      <c r="B4" s="76"/>
      <c r="C4" s="236"/>
      <c r="D4" s="76"/>
      <c r="E4" s="236"/>
      <c r="F4" s="4"/>
      <c r="G4" s="4"/>
      <c r="H4" s="4"/>
      <c r="I4" s="4"/>
      <c r="J4" s="4"/>
      <c r="K4" s="4"/>
      <c r="L4" s="4"/>
      <c r="M4" s="4"/>
      <c r="N4" s="4"/>
      <c r="O4" s="4"/>
    </row>
    <row r="5" spans="1:15" ht="37.5" customHeight="1">
      <c r="A5" s="234" t="s">
        <v>34</v>
      </c>
      <c r="B5" s="269" t="s">
        <v>155</v>
      </c>
      <c r="C5" s="270"/>
      <c r="D5" s="269" t="s">
        <v>156</v>
      </c>
      <c r="E5" s="270"/>
      <c r="F5" s="234" t="s">
        <v>35</v>
      </c>
      <c r="G5" s="271" t="s">
        <v>157</v>
      </c>
      <c r="H5" s="272"/>
      <c r="I5" s="233" t="s">
        <v>36</v>
      </c>
      <c r="J5" s="234" t="s">
        <v>37</v>
      </c>
      <c r="K5" s="4"/>
      <c r="L5" s="4"/>
      <c r="M5" s="4"/>
      <c r="N5" s="4"/>
      <c r="O5" s="4"/>
    </row>
    <row r="6" spans="1:15" ht="37.5" customHeight="1">
      <c r="A6" s="247"/>
      <c r="B6" s="248"/>
      <c r="C6" s="237" t="s">
        <v>1</v>
      </c>
      <c r="D6" s="248"/>
      <c r="E6" s="237" t="s">
        <v>42</v>
      </c>
      <c r="F6" s="249"/>
      <c r="G6" s="59">
        <f>(B6*F6)+(D6*F6/60)</f>
        <v>0</v>
      </c>
      <c r="H6" s="60" t="s">
        <v>0</v>
      </c>
      <c r="I6" s="248" t="s">
        <v>38</v>
      </c>
      <c r="J6" s="61"/>
      <c r="K6" s="4"/>
      <c r="L6" s="4"/>
      <c r="M6" s="4"/>
      <c r="N6" s="4"/>
      <c r="O6" s="4"/>
    </row>
    <row r="7" spans="1:15" ht="37.5" customHeight="1">
      <c r="A7" s="247"/>
      <c r="B7" s="248"/>
      <c r="C7" s="237" t="s">
        <v>85</v>
      </c>
      <c r="D7" s="248"/>
      <c r="E7" s="237" t="s">
        <v>105</v>
      </c>
      <c r="F7" s="250"/>
      <c r="G7" s="62">
        <f t="shared" ref="G7:G12" si="0">(B7*F7)+(D7*F7/60)</f>
        <v>0</v>
      </c>
      <c r="H7" s="60" t="s">
        <v>0</v>
      </c>
      <c r="I7" s="248" t="s">
        <v>38</v>
      </c>
      <c r="J7" s="61"/>
      <c r="K7" s="4"/>
      <c r="L7" s="4"/>
      <c r="M7" s="4"/>
      <c r="N7" s="4"/>
      <c r="O7" s="4"/>
    </row>
    <row r="8" spans="1:15" ht="37.5" customHeight="1">
      <c r="A8" s="247"/>
      <c r="B8" s="248"/>
      <c r="C8" s="237" t="s">
        <v>85</v>
      </c>
      <c r="D8" s="248"/>
      <c r="E8" s="237" t="s">
        <v>105</v>
      </c>
      <c r="F8" s="250"/>
      <c r="G8" s="59">
        <f t="shared" si="0"/>
        <v>0</v>
      </c>
      <c r="H8" s="60" t="s">
        <v>0</v>
      </c>
      <c r="I8" s="248" t="s">
        <v>38</v>
      </c>
      <c r="J8" s="61"/>
      <c r="K8" s="4"/>
      <c r="L8" s="4"/>
      <c r="M8" s="4"/>
      <c r="N8" s="4"/>
      <c r="O8" s="4"/>
    </row>
    <row r="9" spans="1:15" ht="37.5" customHeight="1">
      <c r="A9" s="247"/>
      <c r="B9" s="248"/>
      <c r="C9" s="237" t="s">
        <v>85</v>
      </c>
      <c r="D9" s="248"/>
      <c r="E9" s="237" t="s">
        <v>105</v>
      </c>
      <c r="F9" s="250"/>
      <c r="G9" s="59">
        <f t="shared" si="0"/>
        <v>0</v>
      </c>
      <c r="H9" s="60" t="s">
        <v>0</v>
      </c>
      <c r="I9" s="248" t="s">
        <v>38</v>
      </c>
      <c r="J9" s="61"/>
      <c r="K9" s="4"/>
      <c r="L9" s="4"/>
      <c r="M9" s="4"/>
      <c r="N9" s="4"/>
      <c r="O9" s="4"/>
    </row>
    <row r="10" spans="1:15" ht="37.5" customHeight="1">
      <c r="A10" s="247"/>
      <c r="B10" s="248"/>
      <c r="C10" s="237" t="s">
        <v>85</v>
      </c>
      <c r="D10" s="248"/>
      <c r="E10" s="237" t="s">
        <v>105</v>
      </c>
      <c r="F10" s="250"/>
      <c r="G10" s="62">
        <f t="shared" si="0"/>
        <v>0</v>
      </c>
      <c r="H10" s="60" t="s">
        <v>0</v>
      </c>
      <c r="I10" s="248" t="s">
        <v>38</v>
      </c>
      <c r="J10" s="61"/>
      <c r="K10" s="4"/>
      <c r="L10" s="4"/>
      <c r="M10" s="4"/>
      <c r="N10" s="4"/>
      <c r="O10" s="4"/>
    </row>
    <row r="11" spans="1:15" ht="37.5" customHeight="1">
      <c r="A11" s="247"/>
      <c r="B11" s="248"/>
      <c r="C11" s="237" t="s">
        <v>85</v>
      </c>
      <c r="D11" s="248"/>
      <c r="E11" s="237" t="s">
        <v>105</v>
      </c>
      <c r="F11" s="250"/>
      <c r="G11" s="59">
        <f t="shared" si="0"/>
        <v>0</v>
      </c>
      <c r="H11" s="60" t="s">
        <v>0</v>
      </c>
      <c r="I11" s="248" t="s">
        <v>38</v>
      </c>
      <c r="J11" s="61"/>
      <c r="K11" s="4"/>
      <c r="L11" s="4"/>
      <c r="M11" s="4"/>
      <c r="N11" s="4"/>
      <c r="O11" s="4"/>
    </row>
    <row r="12" spans="1:15" ht="37.5" customHeight="1" thickBot="1">
      <c r="A12" s="247"/>
      <c r="B12" s="248"/>
      <c r="C12" s="237" t="s">
        <v>85</v>
      </c>
      <c r="D12" s="248"/>
      <c r="E12" s="237" t="s">
        <v>105</v>
      </c>
      <c r="F12" s="250"/>
      <c r="G12" s="63">
        <f t="shared" si="0"/>
        <v>0</v>
      </c>
      <c r="H12" s="64" t="s">
        <v>0</v>
      </c>
      <c r="I12" s="248" t="s">
        <v>38</v>
      </c>
      <c r="J12" s="61"/>
      <c r="K12" s="4"/>
      <c r="L12" s="4"/>
      <c r="M12" s="4"/>
      <c r="N12" s="4"/>
      <c r="O12" s="4"/>
    </row>
    <row r="13" spans="1:15" ht="13.5" thickBot="1">
      <c r="A13" s="234" t="s">
        <v>158</v>
      </c>
      <c r="B13" s="58">
        <f>SUM(B6:B12)</f>
        <v>0</v>
      </c>
      <c r="C13" s="237" t="s">
        <v>85</v>
      </c>
      <c r="D13" s="58">
        <f>SUM(D6:D12)</f>
        <v>0</v>
      </c>
      <c r="E13" s="237" t="s">
        <v>105</v>
      </c>
      <c r="F13" s="65"/>
      <c r="G13" s="66">
        <f>SUM(G6:G12)</f>
        <v>0</v>
      </c>
      <c r="H13" s="67" t="s">
        <v>0</v>
      </c>
      <c r="I13" s="68"/>
      <c r="J13" s="69"/>
      <c r="K13" s="4"/>
      <c r="L13" s="4"/>
      <c r="M13" s="4"/>
      <c r="N13" s="4"/>
      <c r="O13" s="4"/>
    </row>
    <row r="14" spans="1:15" ht="28.5" customHeight="1">
      <c r="A14" s="234" t="s">
        <v>159</v>
      </c>
      <c r="B14" s="238">
        <f>B13+(D13/60)</f>
        <v>0</v>
      </c>
      <c r="C14" s="264" t="s">
        <v>1</v>
      </c>
      <c r="D14" s="265"/>
      <c r="E14" s="266"/>
      <c r="F14" s="239"/>
      <c r="G14" s="239"/>
      <c r="H14" s="56"/>
      <c r="I14" s="56"/>
      <c r="J14" s="56"/>
      <c r="K14" s="4"/>
      <c r="L14" s="4"/>
      <c r="M14" s="4"/>
      <c r="N14" s="4"/>
      <c r="O14" s="4"/>
    </row>
    <row r="15" spans="1:15">
      <c r="A15" s="4"/>
      <c r="B15" s="76"/>
      <c r="C15" s="236"/>
      <c r="D15" s="76"/>
      <c r="E15" s="236"/>
      <c r="F15" s="4"/>
      <c r="G15" s="4"/>
      <c r="H15" s="4"/>
      <c r="I15" s="4"/>
      <c r="J15" s="4"/>
      <c r="K15" s="4"/>
      <c r="L15" s="4"/>
      <c r="M15" s="4"/>
      <c r="N15" s="4"/>
      <c r="O15" s="4"/>
    </row>
    <row r="16" spans="1:15">
      <c r="A16" s="4" t="s">
        <v>39</v>
      </c>
      <c r="B16" s="76"/>
      <c r="C16" s="236"/>
      <c r="D16" s="76"/>
      <c r="E16" s="236"/>
      <c r="F16" s="4"/>
      <c r="G16" s="4"/>
      <c r="H16" s="4"/>
      <c r="I16" s="4"/>
      <c r="J16" s="4"/>
      <c r="K16" s="4"/>
      <c r="L16" s="4"/>
      <c r="M16" s="4"/>
      <c r="N16" s="4"/>
      <c r="O16" s="4"/>
    </row>
    <row r="17" spans="1:15">
      <c r="A17" s="4"/>
      <c r="B17" s="4"/>
      <c r="C17" s="4"/>
      <c r="D17" s="4"/>
      <c r="E17" s="4"/>
      <c r="F17" s="4"/>
      <c r="G17" s="4"/>
      <c r="H17" s="4"/>
      <c r="I17" s="4"/>
      <c r="J17" s="4"/>
      <c r="K17" s="4"/>
      <c r="L17" s="4"/>
      <c r="M17" s="4"/>
      <c r="N17" s="4"/>
      <c r="O17" s="4"/>
    </row>
    <row r="18" spans="1:15">
      <c r="A18" s="4"/>
      <c r="B18" s="4"/>
      <c r="C18" s="4"/>
      <c r="D18" s="4"/>
      <c r="E18" s="4"/>
      <c r="F18" s="4"/>
      <c r="G18" s="4"/>
      <c r="H18" s="4"/>
      <c r="I18" s="4"/>
      <c r="J18" s="4"/>
    </row>
    <row r="19" spans="1:15">
      <c r="A19" s="4"/>
      <c r="B19" s="4"/>
      <c r="C19" s="4"/>
      <c r="D19" s="4"/>
      <c r="E19" s="4"/>
      <c r="F19" s="4"/>
      <c r="G19" s="4"/>
      <c r="H19" s="4"/>
      <c r="I19" s="4"/>
      <c r="J19" s="4"/>
    </row>
    <row r="20" spans="1:15">
      <c r="A20" s="4"/>
      <c r="B20" s="4"/>
      <c r="C20" s="4"/>
      <c r="D20" s="4"/>
      <c r="E20" s="4"/>
      <c r="F20" s="4"/>
      <c r="G20" s="4"/>
      <c r="H20" s="4"/>
      <c r="I20" s="4"/>
      <c r="J20" s="4"/>
    </row>
    <row r="21" spans="1:15">
      <c r="A21" s="4"/>
      <c r="B21" s="4"/>
      <c r="C21" s="4"/>
      <c r="D21" s="4"/>
      <c r="E21" s="4"/>
      <c r="F21" s="4"/>
      <c r="G21" s="4"/>
      <c r="H21" s="4"/>
      <c r="I21" s="4"/>
      <c r="J21" s="4"/>
    </row>
    <row r="22" spans="1:15">
      <c r="A22" s="4"/>
      <c r="B22" s="4"/>
      <c r="C22" s="4"/>
      <c r="D22" s="4"/>
      <c r="E22" s="4"/>
      <c r="F22" s="4"/>
      <c r="G22" s="4"/>
      <c r="H22" s="4"/>
      <c r="I22" s="4"/>
      <c r="J22" s="4"/>
    </row>
    <row r="23" spans="1:15">
      <c r="A23" s="4"/>
      <c r="B23" s="4"/>
      <c r="C23" s="4"/>
      <c r="D23" s="4"/>
      <c r="E23" s="4"/>
      <c r="F23" s="4"/>
      <c r="G23" s="4"/>
      <c r="H23" s="4"/>
      <c r="I23" s="4"/>
      <c r="J23" s="4"/>
    </row>
    <row r="24" spans="1:15">
      <c r="A24" s="4"/>
      <c r="B24" s="4"/>
      <c r="C24" s="4"/>
      <c r="D24" s="4"/>
      <c r="E24" s="4"/>
      <c r="F24" s="4"/>
      <c r="G24" s="4"/>
      <c r="H24" s="4"/>
      <c r="I24" s="4"/>
      <c r="J24" s="4"/>
    </row>
    <row r="25" spans="1:15">
      <c r="A25" s="4"/>
      <c r="B25" s="4"/>
      <c r="C25" s="4"/>
      <c r="D25" s="4"/>
      <c r="E25" s="4"/>
      <c r="F25" s="4"/>
      <c r="G25" s="4"/>
      <c r="H25" s="4"/>
      <c r="I25" s="4"/>
      <c r="J25" s="4"/>
    </row>
    <row r="26" spans="1:15">
      <c r="A26" s="4"/>
      <c r="B26" s="4"/>
      <c r="C26" s="4"/>
      <c r="D26" s="4"/>
      <c r="E26" s="4"/>
      <c r="F26" s="4"/>
      <c r="G26" s="4"/>
      <c r="H26" s="4"/>
      <c r="I26" s="4"/>
      <c r="J26" s="4"/>
    </row>
    <row r="27" spans="1:15">
      <c r="A27" s="4"/>
      <c r="B27" s="4"/>
      <c r="C27" s="4"/>
      <c r="D27" s="4"/>
      <c r="E27" s="4"/>
      <c r="F27" s="4"/>
      <c r="G27" s="4"/>
      <c r="H27" s="4"/>
      <c r="I27" s="4"/>
      <c r="J27" s="4"/>
    </row>
    <row r="28" spans="1:15">
      <c r="A28" s="4"/>
      <c r="B28" s="4"/>
      <c r="C28" s="4"/>
      <c r="D28" s="4"/>
      <c r="E28" s="4"/>
      <c r="F28" s="4"/>
      <c r="G28" s="4"/>
      <c r="H28" s="4"/>
      <c r="I28" s="4"/>
      <c r="J28" s="4"/>
    </row>
    <row r="29" spans="1:15">
      <c r="A29" s="4"/>
      <c r="B29" s="4"/>
      <c r="C29" s="4"/>
      <c r="D29" s="4"/>
      <c r="E29" s="4"/>
      <c r="F29" s="4"/>
      <c r="G29" s="4"/>
      <c r="H29" s="4"/>
      <c r="I29" s="4"/>
      <c r="J29" s="4"/>
    </row>
    <row r="30" spans="1:15">
      <c r="A30" s="4"/>
      <c r="B30" s="4"/>
      <c r="C30" s="4"/>
      <c r="D30" s="4"/>
      <c r="E30" s="4"/>
      <c r="F30" s="4"/>
      <c r="G30" s="4"/>
      <c r="H30" s="4"/>
      <c r="I30" s="4"/>
      <c r="J30" s="4"/>
    </row>
    <row r="31" spans="1:15">
      <c r="A31" s="4"/>
      <c r="B31" s="4"/>
      <c r="C31" s="4"/>
      <c r="D31" s="4"/>
      <c r="E31" s="4"/>
      <c r="F31" s="4"/>
      <c r="G31" s="4"/>
      <c r="H31" s="4"/>
      <c r="I31" s="4"/>
      <c r="J31" s="4"/>
    </row>
    <row r="32" spans="1:15">
      <c r="A32" s="4"/>
      <c r="B32" s="4"/>
      <c r="C32" s="4"/>
      <c r="D32" s="4"/>
      <c r="E32" s="4"/>
      <c r="F32" s="4"/>
      <c r="G32" s="4"/>
      <c r="H32" s="4"/>
      <c r="I32" s="4"/>
      <c r="J32" s="4"/>
    </row>
    <row r="33" spans="1:10">
      <c r="A33" s="4"/>
      <c r="B33" s="4"/>
      <c r="C33" s="4"/>
      <c r="D33" s="4"/>
      <c r="E33" s="4"/>
      <c r="F33" s="4"/>
      <c r="G33" s="4"/>
      <c r="H33" s="4"/>
      <c r="I33" s="4"/>
      <c r="J33" s="4"/>
    </row>
  </sheetData>
  <sheetProtection sheet="1" objects="1" scenarios="1" insertRows="0" selectLockedCells="1"/>
  <mergeCells count="6">
    <mergeCell ref="C14:E14"/>
    <mergeCell ref="A2:J2"/>
    <mergeCell ref="A3:E3"/>
    <mergeCell ref="B5:C5"/>
    <mergeCell ref="D5:E5"/>
    <mergeCell ref="G5:H5"/>
  </mergeCells>
  <phoneticPr fontId="3"/>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7" tint="0.39997558519241921"/>
  </sheetPr>
  <dimension ref="A1:AC85"/>
  <sheetViews>
    <sheetView view="pageBreakPreview" topLeftCell="A4" zoomScaleNormal="100" zoomScaleSheetLayoutView="100" workbookViewId="0">
      <selection activeCell="J8" sqref="J8"/>
    </sheetView>
  </sheetViews>
  <sheetFormatPr defaultColWidth="9" defaultRowHeight="20.149999999999999" customHeight="1"/>
  <cols>
    <col min="1" max="2" width="3.7265625" style="48" customWidth="1"/>
    <col min="3" max="3" width="2.90625" style="48" customWidth="1"/>
    <col min="4" max="4" width="3.453125" style="48" customWidth="1"/>
    <col min="5" max="5" width="2.90625" style="49" customWidth="1"/>
    <col min="6" max="6" width="13.08984375" style="48" customWidth="1"/>
    <col min="7" max="7" width="6.6328125" style="50" customWidth="1"/>
    <col min="8" max="8" width="10.90625" style="50" hidden="1" customWidth="1"/>
    <col min="9" max="10" width="10.6328125" style="48" customWidth="1"/>
    <col min="11" max="12" width="15.6328125" style="48" customWidth="1"/>
    <col min="13" max="13" width="9" style="14"/>
    <col min="14" max="15" width="9" style="14" customWidth="1"/>
    <col min="16" max="16" width="9.453125" style="14" hidden="1" customWidth="1"/>
    <col min="17" max="19" width="9" style="14" hidden="1" customWidth="1"/>
    <col min="20" max="20" width="9" style="14" customWidth="1"/>
    <col min="21" max="21" width="9" style="14"/>
    <col min="22" max="22" width="2.453125" style="14" customWidth="1"/>
    <col min="23" max="16384" width="9" style="14"/>
  </cols>
  <sheetData>
    <row r="1" spans="1:27" ht="20.149999999999999" customHeight="1">
      <c r="A1" s="4" t="s">
        <v>173</v>
      </c>
    </row>
    <row r="2" spans="1:27" ht="20.149999999999999" customHeight="1">
      <c r="A2" s="282" t="s">
        <v>172</v>
      </c>
      <c r="B2" s="282"/>
      <c r="C2" s="282"/>
      <c r="D2" s="282"/>
      <c r="E2" s="282"/>
      <c r="F2" s="282"/>
      <c r="G2" s="282"/>
      <c r="H2" s="282"/>
      <c r="I2" s="282"/>
      <c r="J2" s="282"/>
      <c r="K2" s="282"/>
      <c r="L2" s="282"/>
    </row>
    <row r="3" spans="1:27" ht="23.25" customHeight="1">
      <c r="A3" s="292" t="s">
        <v>12</v>
      </c>
      <c r="B3" s="292"/>
      <c r="C3" s="292"/>
      <c r="D3" s="292"/>
      <c r="E3" s="293"/>
      <c r="F3" s="293"/>
      <c r="G3" s="293"/>
      <c r="H3" s="293"/>
      <c r="I3" s="293"/>
      <c r="J3" s="293"/>
      <c r="K3" s="293"/>
      <c r="L3" s="293"/>
      <c r="M3" s="13"/>
      <c r="N3" s="13"/>
      <c r="O3" s="13"/>
      <c r="P3" s="13"/>
      <c r="Q3" s="13"/>
      <c r="R3" s="13"/>
      <c r="S3" s="13"/>
      <c r="T3" s="13"/>
      <c r="U3" s="13"/>
      <c r="V3" s="13"/>
      <c r="W3" s="13"/>
    </row>
    <row r="4" spans="1:27" ht="23.25" customHeight="1">
      <c r="A4" s="294" t="str">
        <f>"報告期間："&amp;A8&amp;"年 "&amp;D8&amp;"月 ～ "&amp;A30&amp;"年 "&amp;D30&amp;"月まで（完了報告分）"</f>
        <v>報告期間：2021年 12月 ～ 2022年 11月まで（完了報告分）</v>
      </c>
      <c r="B4" s="294"/>
      <c r="C4" s="294"/>
      <c r="D4" s="294"/>
      <c r="E4" s="295"/>
      <c r="F4" s="295"/>
      <c r="G4" s="295"/>
      <c r="H4" s="295"/>
      <c r="I4" s="295"/>
      <c r="J4" s="295"/>
      <c r="K4" s="295"/>
      <c r="L4" s="295"/>
      <c r="M4" s="13"/>
      <c r="N4" s="13"/>
      <c r="O4" s="13"/>
      <c r="P4" s="13"/>
      <c r="Q4" s="13"/>
      <c r="R4" s="13"/>
      <c r="S4" s="13"/>
      <c r="T4" s="13"/>
      <c r="U4" s="13"/>
      <c r="V4" s="13"/>
      <c r="W4" s="13"/>
    </row>
    <row r="5" spans="1:27" ht="29.25" customHeight="1">
      <c r="A5" s="286" t="s">
        <v>32</v>
      </c>
      <c r="B5" s="286"/>
      <c r="C5" s="286"/>
      <c r="D5" s="287" t="str">
        <f>IF(初期条件設定表!C6="","",初期条件設定表!C6)</f>
        <v/>
      </c>
      <c r="E5" s="287"/>
      <c r="F5" s="287"/>
      <c r="G5" s="287"/>
      <c r="H5" s="287"/>
      <c r="I5" s="287"/>
      <c r="J5" s="287"/>
      <c r="K5" s="287"/>
      <c r="L5" s="287"/>
      <c r="M5" s="13"/>
      <c r="N5" s="13"/>
      <c r="O5" s="13"/>
      <c r="P5" s="13"/>
      <c r="Q5" s="13"/>
      <c r="R5" s="13"/>
      <c r="S5" s="13"/>
      <c r="T5" s="13"/>
      <c r="U5" s="13"/>
      <c r="V5" s="13"/>
      <c r="W5" s="13"/>
    </row>
    <row r="6" spans="1:27" ht="29.25" customHeight="1">
      <c r="A6" s="286" t="s">
        <v>31</v>
      </c>
      <c r="B6" s="286"/>
      <c r="C6" s="286"/>
      <c r="D6" s="287" t="str">
        <f>IF(初期条件設定表!C7="","作業者氏名",初期条件設定表!C7)</f>
        <v>作業者氏名</v>
      </c>
      <c r="E6" s="287"/>
      <c r="F6" s="287"/>
      <c r="G6" s="287"/>
      <c r="H6" s="287"/>
      <c r="I6" s="287"/>
      <c r="J6" s="287"/>
      <c r="K6" s="287"/>
      <c r="L6" s="287"/>
      <c r="M6" s="13"/>
      <c r="N6" s="13"/>
      <c r="O6" s="13"/>
      <c r="P6" s="13"/>
      <c r="Q6" s="13"/>
      <c r="R6" s="13"/>
      <c r="S6" s="13"/>
      <c r="T6" s="13"/>
      <c r="U6" s="13"/>
      <c r="V6" s="13"/>
      <c r="W6" s="13"/>
    </row>
    <row r="7" spans="1:27" s="17" customFormat="1" ht="60" customHeight="1">
      <c r="A7" s="296" t="s">
        <v>13</v>
      </c>
      <c r="B7" s="297"/>
      <c r="C7" s="298"/>
      <c r="D7" s="299" t="s">
        <v>201</v>
      </c>
      <c r="E7" s="300"/>
      <c r="F7" s="172" t="s">
        <v>15</v>
      </c>
      <c r="G7" s="173"/>
      <c r="H7" s="174"/>
      <c r="I7" s="175" t="s">
        <v>16</v>
      </c>
      <c r="J7" s="172" t="s">
        <v>17</v>
      </c>
      <c r="K7" s="176" t="s">
        <v>18</v>
      </c>
      <c r="L7" s="172" t="s">
        <v>19</v>
      </c>
      <c r="M7" s="15"/>
      <c r="N7" s="15"/>
      <c r="O7" s="15"/>
      <c r="P7" s="284" t="s">
        <v>20</v>
      </c>
      <c r="Q7" s="285"/>
      <c r="R7" s="285"/>
      <c r="S7" s="16" t="s">
        <v>21</v>
      </c>
      <c r="T7" s="15"/>
      <c r="U7" s="15"/>
      <c r="V7" s="15"/>
      <c r="W7" s="15"/>
    </row>
    <row r="8" spans="1:27" s="26" customFormat="1" ht="19.5" customHeight="1">
      <c r="A8" s="273">
        <v>2021</v>
      </c>
      <c r="B8" s="274"/>
      <c r="C8" s="277" t="s">
        <v>13</v>
      </c>
      <c r="D8" s="290">
        <v>12</v>
      </c>
      <c r="E8" s="280" t="s">
        <v>22</v>
      </c>
      <c r="F8" s="288"/>
      <c r="G8" s="18" t="s">
        <v>23</v>
      </c>
      <c r="H8" s="19">
        <f>MIN($F$8:$F$31)</f>
        <v>0</v>
      </c>
      <c r="I8" s="20" t="str">
        <f>IF($F8&lt;10000,"0",LOOKUP(H8,$P$9:$P$41,$S$9:$S$41))</f>
        <v>0</v>
      </c>
      <c r="J8" s="54" t="str">
        <f>IF(初期条件設定表!C26="当月",人件費個別明細表R3年12月!E36,"0")</f>
        <v>0</v>
      </c>
      <c r="K8" s="21">
        <f>I8*J8</f>
        <v>0</v>
      </c>
      <c r="L8" s="22">
        <f>IF(F8&lt;=K8,F8,K8)</f>
        <v>0</v>
      </c>
      <c r="M8" s="23"/>
      <c r="N8" s="23"/>
      <c r="O8" s="23"/>
      <c r="P8" s="24" t="s">
        <v>24</v>
      </c>
      <c r="Q8" s="25"/>
      <c r="R8" s="24" t="s">
        <v>25</v>
      </c>
      <c r="S8" s="24" t="s">
        <v>26</v>
      </c>
      <c r="T8" s="23"/>
      <c r="U8" s="23"/>
      <c r="V8" s="23"/>
      <c r="W8" s="23"/>
    </row>
    <row r="9" spans="1:27" ht="19.5" customHeight="1">
      <c r="A9" s="275"/>
      <c r="B9" s="276"/>
      <c r="C9" s="277"/>
      <c r="D9" s="290"/>
      <c r="E9" s="280"/>
      <c r="F9" s="289"/>
      <c r="G9" s="27" t="s">
        <v>27</v>
      </c>
      <c r="H9" s="28"/>
      <c r="I9" s="29"/>
      <c r="J9" s="51"/>
      <c r="K9" s="30">
        <f>I9*J9</f>
        <v>0</v>
      </c>
      <c r="L9" s="31">
        <f>IF(F8&lt;=K9,F8,K9)</f>
        <v>0</v>
      </c>
      <c r="M9" s="13"/>
      <c r="N9" s="13"/>
      <c r="O9" s="13"/>
      <c r="P9" s="24">
        <v>0</v>
      </c>
      <c r="Q9" s="25"/>
      <c r="R9" s="24">
        <v>0</v>
      </c>
      <c r="S9" s="24">
        <v>0</v>
      </c>
      <c r="T9" s="13"/>
      <c r="U9" s="13"/>
      <c r="V9" s="13"/>
      <c r="W9" s="13"/>
    </row>
    <row r="10" spans="1:27" s="26" customFormat="1" ht="19.5" customHeight="1">
      <c r="A10" s="273">
        <v>2022</v>
      </c>
      <c r="B10" s="274"/>
      <c r="C10" s="277" t="s">
        <v>13</v>
      </c>
      <c r="D10" s="290">
        <v>1</v>
      </c>
      <c r="E10" s="280" t="s">
        <v>22</v>
      </c>
      <c r="F10" s="288"/>
      <c r="G10" s="18" t="s">
        <v>23</v>
      </c>
      <c r="H10" s="19">
        <f>MIN($F$8:$F$31)</f>
        <v>0</v>
      </c>
      <c r="I10" s="20" t="str">
        <f>IF($F10&lt;10000,"0",LOOKUP(H10,$P$9:$P$41,$S$9:$S$41))</f>
        <v>0</v>
      </c>
      <c r="J10" s="54">
        <f>IF(初期条件設定表!C26="当月",'1月'!E36,人件費個別明細表R3年12月!E36)</f>
        <v>0</v>
      </c>
      <c r="K10" s="21">
        <f t="shared" ref="K10:K31" si="0">I10*J10</f>
        <v>0</v>
      </c>
      <c r="L10" s="22">
        <f>IF(F10&lt;=K10,F10,K10)</f>
        <v>0</v>
      </c>
      <c r="M10" s="23"/>
      <c r="N10" s="23"/>
      <c r="O10" s="23"/>
      <c r="P10" s="24">
        <v>1</v>
      </c>
      <c r="Q10" s="24" t="s">
        <v>28</v>
      </c>
      <c r="R10" s="32">
        <v>130000</v>
      </c>
      <c r="S10" s="33">
        <v>1000</v>
      </c>
      <c r="T10" s="23"/>
      <c r="U10" s="23"/>
      <c r="V10" s="23"/>
      <c r="W10" s="23"/>
    </row>
    <row r="11" spans="1:27" ht="19.5" customHeight="1">
      <c r="A11" s="275"/>
      <c r="B11" s="276"/>
      <c r="C11" s="277"/>
      <c r="D11" s="290"/>
      <c r="E11" s="280"/>
      <c r="F11" s="289"/>
      <c r="G11" s="27" t="s">
        <v>27</v>
      </c>
      <c r="H11" s="28"/>
      <c r="I11" s="29"/>
      <c r="J11" s="51"/>
      <c r="K11" s="30">
        <f t="shared" si="0"/>
        <v>0</v>
      </c>
      <c r="L11" s="31">
        <f>IF(F10&lt;=K11,F10,K11)</f>
        <v>0</v>
      </c>
      <c r="M11" s="13"/>
      <c r="N11" s="13"/>
      <c r="O11" s="13"/>
      <c r="P11" s="32">
        <v>130000</v>
      </c>
      <c r="Q11" s="24" t="s">
        <v>28</v>
      </c>
      <c r="R11" s="32">
        <v>138000</v>
      </c>
      <c r="S11" s="33">
        <v>1070</v>
      </c>
      <c r="T11" s="13"/>
      <c r="U11" s="13"/>
      <c r="V11" s="13"/>
      <c r="W11" s="13"/>
    </row>
    <row r="12" spans="1:27" s="26" customFormat="1" ht="19.5" customHeight="1">
      <c r="A12" s="273">
        <v>2022</v>
      </c>
      <c r="B12" s="274"/>
      <c r="C12" s="277" t="s">
        <v>13</v>
      </c>
      <c r="D12" s="291">
        <v>2</v>
      </c>
      <c r="E12" s="280" t="s">
        <v>22</v>
      </c>
      <c r="F12" s="288"/>
      <c r="G12" s="18" t="s">
        <v>23</v>
      </c>
      <c r="H12" s="19">
        <f>MIN($F$8:$F$31)</f>
        <v>0</v>
      </c>
      <c r="I12" s="20" t="str">
        <f>IF($F12&lt;10000,"0",LOOKUP(H12,$P$9:$P$41,$S$9:$S$41))</f>
        <v>0</v>
      </c>
      <c r="J12" s="54">
        <f>IF(初期条件設定表!C26="当月",'2月'!E36,'1月'!E36)</f>
        <v>0</v>
      </c>
      <c r="K12" s="21">
        <f t="shared" si="0"/>
        <v>0</v>
      </c>
      <c r="L12" s="22">
        <f>IF(F12&lt;=K12,F12,K12)</f>
        <v>0</v>
      </c>
      <c r="M12" s="23"/>
      <c r="N12" s="23"/>
      <c r="O12" s="23"/>
      <c r="P12" s="32">
        <v>138000</v>
      </c>
      <c r="Q12" s="24" t="s">
        <v>28</v>
      </c>
      <c r="R12" s="32">
        <v>146000</v>
      </c>
      <c r="S12" s="33">
        <v>1130</v>
      </c>
      <c r="T12" s="23"/>
      <c r="U12" s="23"/>
      <c r="V12" s="23"/>
      <c r="W12" s="23"/>
    </row>
    <row r="13" spans="1:27" ht="19.5" customHeight="1">
      <c r="A13" s="275"/>
      <c r="B13" s="276"/>
      <c r="C13" s="277"/>
      <c r="D13" s="291"/>
      <c r="E13" s="280"/>
      <c r="F13" s="289"/>
      <c r="G13" s="27" t="s">
        <v>27</v>
      </c>
      <c r="H13" s="28"/>
      <c r="I13" s="29"/>
      <c r="J13" s="51"/>
      <c r="K13" s="30">
        <f t="shared" si="0"/>
        <v>0</v>
      </c>
      <c r="L13" s="31">
        <f>IF(F12&lt;=K13,F12,K13)</f>
        <v>0</v>
      </c>
      <c r="M13" s="13"/>
      <c r="N13" s="13"/>
      <c r="O13" s="13"/>
      <c r="P13" s="32">
        <v>146000</v>
      </c>
      <c r="Q13" s="24" t="s">
        <v>28</v>
      </c>
      <c r="R13" s="32">
        <v>155000</v>
      </c>
      <c r="S13" s="33">
        <v>1200</v>
      </c>
      <c r="T13" s="13"/>
      <c r="U13" s="13"/>
      <c r="V13" s="13"/>
      <c r="W13" s="13"/>
    </row>
    <row r="14" spans="1:27" s="26" customFormat="1" ht="19.5" customHeight="1">
      <c r="A14" s="273">
        <v>2022</v>
      </c>
      <c r="B14" s="274"/>
      <c r="C14" s="277" t="s">
        <v>13</v>
      </c>
      <c r="D14" s="278">
        <v>3</v>
      </c>
      <c r="E14" s="280" t="s">
        <v>22</v>
      </c>
      <c r="F14" s="288"/>
      <c r="G14" s="18" t="s">
        <v>23</v>
      </c>
      <c r="H14" s="19">
        <f>MIN($F$8:$F$31)</f>
        <v>0</v>
      </c>
      <c r="I14" s="20" t="str">
        <f>IF($F14&lt;10000,"0",LOOKUP(H14,$P$9:$P$41,$S$9:$S$41))</f>
        <v>0</v>
      </c>
      <c r="J14" s="54">
        <f>IF(初期条件設定表!C26="当月",'3月'!E36,'2月'!E36)</f>
        <v>0</v>
      </c>
      <c r="K14" s="21">
        <f t="shared" si="0"/>
        <v>0</v>
      </c>
      <c r="L14" s="22">
        <f>IF(F14&lt;=K14,F14,K14)</f>
        <v>0</v>
      </c>
      <c r="M14" s="23"/>
      <c r="N14" s="23"/>
      <c r="O14" s="23"/>
      <c r="P14" s="32">
        <v>155000</v>
      </c>
      <c r="Q14" s="24" t="s">
        <v>28</v>
      </c>
      <c r="R14" s="32">
        <v>165000</v>
      </c>
      <c r="S14" s="33">
        <v>1280</v>
      </c>
    </row>
    <row r="15" spans="1:27" ht="19.5" customHeight="1">
      <c r="A15" s="275"/>
      <c r="B15" s="276"/>
      <c r="C15" s="277"/>
      <c r="D15" s="279"/>
      <c r="E15" s="280"/>
      <c r="F15" s="289"/>
      <c r="G15" s="27" t="s">
        <v>27</v>
      </c>
      <c r="H15" s="28"/>
      <c r="I15" s="29"/>
      <c r="J15" s="51"/>
      <c r="K15" s="30">
        <f t="shared" si="0"/>
        <v>0</v>
      </c>
      <c r="L15" s="31">
        <f>IF(F14&lt;=K15,F14,K15)</f>
        <v>0</v>
      </c>
      <c r="M15" s="13"/>
      <c r="N15" s="13"/>
      <c r="O15" s="13"/>
      <c r="P15" s="32">
        <v>165000</v>
      </c>
      <c r="Q15" s="24" t="s">
        <v>28</v>
      </c>
      <c r="R15" s="32">
        <v>175000</v>
      </c>
      <c r="S15" s="33">
        <v>1360</v>
      </c>
      <c r="T15" s="26"/>
      <c r="U15" s="26"/>
      <c r="V15" s="26"/>
      <c r="W15" s="26"/>
      <c r="X15" s="26"/>
      <c r="Y15" s="26"/>
      <c r="Z15" s="26"/>
      <c r="AA15" s="26"/>
    </row>
    <row r="16" spans="1:27" s="26" customFormat="1" ht="19.5" customHeight="1">
      <c r="A16" s="273">
        <v>2022</v>
      </c>
      <c r="B16" s="274"/>
      <c r="C16" s="277" t="s">
        <v>13</v>
      </c>
      <c r="D16" s="278">
        <v>4</v>
      </c>
      <c r="E16" s="280" t="s">
        <v>22</v>
      </c>
      <c r="F16" s="288"/>
      <c r="G16" s="18" t="s">
        <v>23</v>
      </c>
      <c r="H16" s="19">
        <f>MIN($F$8:$F$31)</f>
        <v>0</v>
      </c>
      <c r="I16" s="20" t="str">
        <f>IF($F16&lt;10000,"0",LOOKUP(H16,$P$9:$P$41,$S$9:$S$41))</f>
        <v>0</v>
      </c>
      <c r="J16" s="54">
        <f>IF(初期条件設定表!C26="当月",'4月'!E36,'3月'!E36)</f>
        <v>0</v>
      </c>
      <c r="K16" s="21">
        <f t="shared" si="0"/>
        <v>0</v>
      </c>
      <c r="L16" s="22">
        <f>IF(F16&lt;=K16,F16,K16)</f>
        <v>0</v>
      </c>
      <c r="M16" s="23"/>
      <c r="N16" s="23"/>
      <c r="O16" s="23"/>
      <c r="P16" s="32">
        <v>175000</v>
      </c>
      <c r="Q16" s="24" t="s">
        <v>28</v>
      </c>
      <c r="R16" s="32">
        <v>185000</v>
      </c>
      <c r="S16" s="33">
        <v>1440</v>
      </c>
    </row>
    <row r="17" spans="1:27" ht="19.5" customHeight="1">
      <c r="A17" s="275"/>
      <c r="B17" s="276"/>
      <c r="C17" s="277"/>
      <c r="D17" s="279"/>
      <c r="E17" s="280"/>
      <c r="F17" s="289"/>
      <c r="G17" s="27" t="s">
        <v>27</v>
      </c>
      <c r="H17" s="28"/>
      <c r="I17" s="29"/>
      <c r="J17" s="51"/>
      <c r="K17" s="30">
        <f t="shared" si="0"/>
        <v>0</v>
      </c>
      <c r="L17" s="31">
        <f>IF(F16&lt;=K17,F16,K17)</f>
        <v>0</v>
      </c>
      <c r="M17" s="13"/>
      <c r="N17" s="13"/>
      <c r="O17" s="13"/>
      <c r="P17" s="32">
        <v>185000</v>
      </c>
      <c r="Q17" s="24" t="s">
        <v>28</v>
      </c>
      <c r="R17" s="32">
        <v>195000</v>
      </c>
      <c r="S17" s="33">
        <v>1520</v>
      </c>
      <c r="T17" s="26"/>
      <c r="U17" s="26"/>
      <c r="V17" s="26"/>
      <c r="W17" s="26"/>
      <c r="X17" s="26"/>
      <c r="Y17" s="26"/>
      <c r="Z17" s="26"/>
      <c r="AA17" s="26"/>
    </row>
    <row r="18" spans="1:27" s="26" customFormat="1" ht="19.5" customHeight="1">
      <c r="A18" s="273">
        <v>2022</v>
      </c>
      <c r="B18" s="274"/>
      <c r="C18" s="277" t="s">
        <v>13</v>
      </c>
      <c r="D18" s="278">
        <v>5</v>
      </c>
      <c r="E18" s="280" t="s">
        <v>22</v>
      </c>
      <c r="F18" s="288"/>
      <c r="G18" s="18" t="s">
        <v>23</v>
      </c>
      <c r="H18" s="19">
        <f>MIN($F$8:$F$31)</f>
        <v>0</v>
      </c>
      <c r="I18" s="20" t="str">
        <f>IF($F18&lt;10000,"0",LOOKUP(H18,$P$9:$P$41,$S$9:$S$41))</f>
        <v>0</v>
      </c>
      <c r="J18" s="54">
        <f>IF(初期条件設定表!C26="当月",'5月'!E36,'4月'!E36)</f>
        <v>0</v>
      </c>
      <c r="K18" s="21">
        <f t="shared" si="0"/>
        <v>0</v>
      </c>
      <c r="L18" s="22">
        <f>IF(F18&lt;=K18,F18,K18)</f>
        <v>0</v>
      </c>
      <c r="M18" s="23"/>
      <c r="N18" s="23"/>
      <c r="O18" s="23"/>
      <c r="P18" s="32">
        <v>195000</v>
      </c>
      <c r="Q18" s="24" t="s">
        <v>28</v>
      </c>
      <c r="R18" s="32">
        <v>210000</v>
      </c>
      <c r="S18" s="33">
        <v>1600</v>
      </c>
    </row>
    <row r="19" spans="1:27" ht="19.5" customHeight="1">
      <c r="A19" s="275"/>
      <c r="B19" s="276"/>
      <c r="C19" s="277"/>
      <c r="D19" s="279"/>
      <c r="E19" s="280"/>
      <c r="F19" s="289"/>
      <c r="G19" s="27" t="s">
        <v>27</v>
      </c>
      <c r="H19" s="28"/>
      <c r="I19" s="29"/>
      <c r="J19" s="51"/>
      <c r="K19" s="30">
        <f t="shared" si="0"/>
        <v>0</v>
      </c>
      <c r="L19" s="31">
        <f>IF(F18&lt;=K19,F18,K19)</f>
        <v>0</v>
      </c>
      <c r="M19" s="13"/>
      <c r="N19" s="13"/>
      <c r="O19" s="13"/>
      <c r="P19" s="32">
        <v>210000</v>
      </c>
      <c r="Q19" s="24" t="s">
        <v>28</v>
      </c>
      <c r="R19" s="32">
        <v>230000</v>
      </c>
      <c r="S19" s="33">
        <v>1760</v>
      </c>
      <c r="T19" s="26"/>
      <c r="U19" s="26"/>
      <c r="V19" s="26"/>
      <c r="W19" s="26"/>
      <c r="X19" s="26"/>
      <c r="Y19" s="26"/>
      <c r="Z19" s="26"/>
      <c r="AA19" s="26"/>
    </row>
    <row r="20" spans="1:27" s="26" customFormat="1" ht="19.5" customHeight="1">
      <c r="A20" s="273">
        <v>2022</v>
      </c>
      <c r="B20" s="274"/>
      <c r="C20" s="277" t="s">
        <v>13</v>
      </c>
      <c r="D20" s="278">
        <v>6</v>
      </c>
      <c r="E20" s="280" t="s">
        <v>22</v>
      </c>
      <c r="F20" s="288"/>
      <c r="G20" s="18" t="s">
        <v>23</v>
      </c>
      <c r="H20" s="19">
        <f>MIN($F$8:$F$31)</f>
        <v>0</v>
      </c>
      <c r="I20" s="20" t="str">
        <f>IF($F20&lt;10000,"0",LOOKUP(H20,$P$9:$P$41,$S$9:$S$41))</f>
        <v>0</v>
      </c>
      <c r="J20" s="54">
        <f>IF(初期条件設定表!C26="当月",'6月'!E36,'5月'!E36)</f>
        <v>0</v>
      </c>
      <c r="K20" s="21">
        <f t="shared" si="0"/>
        <v>0</v>
      </c>
      <c r="L20" s="22">
        <f>IF(F20&lt;=K20,F20,K20)</f>
        <v>0</v>
      </c>
      <c r="M20" s="23"/>
      <c r="N20" s="23"/>
      <c r="O20" s="23"/>
      <c r="P20" s="32">
        <v>230000</v>
      </c>
      <c r="Q20" s="24" t="s">
        <v>28</v>
      </c>
      <c r="R20" s="32">
        <v>250000</v>
      </c>
      <c r="S20" s="33">
        <v>1920</v>
      </c>
    </row>
    <row r="21" spans="1:27" ht="19.5" customHeight="1">
      <c r="A21" s="275"/>
      <c r="B21" s="276"/>
      <c r="C21" s="277"/>
      <c r="D21" s="279"/>
      <c r="E21" s="280"/>
      <c r="F21" s="289"/>
      <c r="G21" s="27" t="s">
        <v>27</v>
      </c>
      <c r="H21" s="28"/>
      <c r="I21" s="29"/>
      <c r="J21" s="51"/>
      <c r="K21" s="30">
        <f t="shared" si="0"/>
        <v>0</v>
      </c>
      <c r="L21" s="31">
        <f>IF(F20&lt;=K21,F20,K21)</f>
        <v>0</v>
      </c>
      <c r="M21" s="13"/>
      <c r="N21" s="13"/>
      <c r="O21" s="13"/>
      <c r="P21" s="32">
        <v>250000</v>
      </c>
      <c r="Q21" s="24" t="s">
        <v>28</v>
      </c>
      <c r="R21" s="32">
        <v>270000</v>
      </c>
      <c r="S21" s="33">
        <v>2080</v>
      </c>
      <c r="T21" s="26"/>
      <c r="U21" s="26"/>
      <c r="V21" s="26"/>
      <c r="W21" s="26"/>
      <c r="X21" s="26"/>
      <c r="Y21" s="26"/>
      <c r="Z21" s="26"/>
      <c r="AA21" s="26"/>
    </row>
    <row r="22" spans="1:27" s="26" customFormat="1" ht="19.5" customHeight="1">
      <c r="A22" s="273">
        <v>2022</v>
      </c>
      <c r="B22" s="274"/>
      <c r="C22" s="277" t="s">
        <v>13</v>
      </c>
      <c r="D22" s="278">
        <v>7</v>
      </c>
      <c r="E22" s="280" t="s">
        <v>22</v>
      </c>
      <c r="F22" s="288"/>
      <c r="G22" s="18" t="s">
        <v>23</v>
      </c>
      <c r="H22" s="19">
        <f>MIN($F$8:$F$31)</f>
        <v>0</v>
      </c>
      <c r="I22" s="20" t="str">
        <f>IF($F22&lt;10000,"0",LOOKUP(H22,$P$9:$P$41,$S$9:$S$41))</f>
        <v>0</v>
      </c>
      <c r="J22" s="54">
        <f>IF(初期条件設定表!C26="当月",'7月'!E36,'6月'!E36)</f>
        <v>0</v>
      </c>
      <c r="K22" s="21">
        <f t="shared" si="0"/>
        <v>0</v>
      </c>
      <c r="L22" s="22">
        <f>IF(F22&lt;=K22,F22,K22)</f>
        <v>0</v>
      </c>
      <c r="M22" s="23"/>
      <c r="N22" s="23"/>
      <c r="O22" s="23"/>
      <c r="P22" s="32">
        <v>270000</v>
      </c>
      <c r="Q22" s="24" t="s">
        <v>28</v>
      </c>
      <c r="R22" s="32">
        <v>290000</v>
      </c>
      <c r="S22" s="33">
        <v>2240</v>
      </c>
    </row>
    <row r="23" spans="1:27" ht="19.5" customHeight="1">
      <c r="A23" s="275"/>
      <c r="B23" s="276"/>
      <c r="C23" s="277"/>
      <c r="D23" s="279"/>
      <c r="E23" s="280"/>
      <c r="F23" s="289"/>
      <c r="G23" s="27" t="s">
        <v>27</v>
      </c>
      <c r="H23" s="28"/>
      <c r="I23" s="29"/>
      <c r="J23" s="51"/>
      <c r="K23" s="30">
        <f t="shared" si="0"/>
        <v>0</v>
      </c>
      <c r="L23" s="31">
        <f>IF(F22&lt;=K23,F22,K23)</f>
        <v>0</v>
      </c>
      <c r="M23" s="13"/>
      <c r="N23" s="13"/>
      <c r="O23" s="13"/>
      <c r="P23" s="32">
        <v>290000</v>
      </c>
      <c r="Q23" s="24" t="s">
        <v>28</v>
      </c>
      <c r="R23" s="32">
        <v>310000</v>
      </c>
      <c r="S23" s="33">
        <v>2400</v>
      </c>
      <c r="T23" s="26"/>
      <c r="U23" s="26"/>
      <c r="V23" s="26"/>
      <c r="W23" s="26"/>
      <c r="X23" s="26"/>
      <c r="Y23" s="26"/>
      <c r="Z23" s="26"/>
      <c r="AA23" s="26"/>
    </row>
    <row r="24" spans="1:27" ht="19.5" customHeight="1">
      <c r="A24" s="273">
        <v>2022</v>
      </c>
      <c r="B24" s="274"/>
      <c r="C24" s="277" t="s">
        <v>13</v>
      </c>
      <c r="D24" s="278">
        <v>8</v>
      </c>
      <c r="E24" s="280" t="s">
        <v>22</v>
      </c>
      <c r="F24" s="281"/>
      <c r="G24" s="18" t="s">
        <v>23</v>
      </c>
      <c r="H24" s="19">
        <f>MIN($F$8:$F$31)</f>
        <v>0</v>
      </c>
      <c r="I24" s="20" t="str">
        <f>IF($F24&lt;10000,"0",LOOKUP(H24,$P$9:$P$41,$S$9:$S$41))</f>
        <v>0</v>
      </c>
      <c r="J24" s="54">
        <f>IF(初期条件設定表!C26="当月",'8月'!E36,'7月'!E36)</f>
        <v>0</v>
      </c>
      <c r="K24" s="21">
        <f t="shared" ref="K24:K29" si="1">I24*J24</f>
        <v>0</v>
      </c>
      <c r="L24" s="22">
        <f>IF(F24&lt;=K24,F24,K24)</f>
        <v>0</v>
      </c>
      <c r="M24" s="13"/>
      <c r="N24" s="13"/>
      <c r="O24" s="13"/>
      <c r="P24" s="32"/>
      <c r="Q24" s="24"/>
      <c r="R24" s="32"/>
      <c r="S24" s="33"/>
      <c r="T24" s="26"/>
      <c r="U24" s="26"/>
      <c r="V24" s="26"/>
      <c r="W24" s="26"/>
      <c r="X24" s="26"/>
      <c r="Y24" s="26"/>
      <c r="Z24" s="26"/>
      <c r="AA24" s="26"/>
    </row>
    <row r="25" spans="1:27" ht="19.5" customHeight="1">
      <c r="A25" s="275"/>
      <c r="B25" s="276"/>
      <c r="C25" s="277"/>
      <c r="D25" s="279"/>
      <c r="E25" s="280"/>
      <c r="F25" s="281"/>
      <c r="G25" s="27" t="s">
        <v>27</v>
      </c>
      <c r="H25" s="28"/>
      <c r="I25" s="29"/>
      <c r="J25" s="51"/>
      <c r="K25" s="30">
        <f t="shared" si="1"/>
        <v>0</v>
      </c>
      <c r="L25" s="31">
        <f>IF(F24&lt;=K25,F24,K25)</f>
        <v>0</v>
      </c>
      <c r="M25" s="13"/>
      <c r="N25" s="13"/>
      <c r="O25" s="13"/>
      <c r="P25" s="32"/>
      <c r="Q25" s="24"/>
      <c r="R25" s="32"/>
      <c r="S25" s="33"/>
      <c r="T25" s="26"/>
      <c r="U25" s="26"/>
      <c r="V25" s="26"/>
      <c r="W25" s="26"/>
      <c r="X25" s="26"/>
      <c r="Y25" s="26"/>
      <c r="Z25" s="26"/>
      <c r="AA25" s="26"/>
    </row>
    <row r="26" spans="1:27" s="26" customFormat="1" ht="19.5" customHeight="1">
      <c r="A26" s="273">
        <v>2022</v>
      </c>
      <c r="B26" s="274"/>
      <c r="C26" s="277" t="s">
        <v>13</v>
      </c>
      <c r="D26" s="278">
        <v>9</v>
      </c>
      <c r="E26" s="280" t="s">
        <v>22</v>
      </c>
      <c r="F26" s="281"/>
      <c r="G26" s="18" t="s">
        <v>23</v>
      </c>
      <c r="H26" s="19">
        <f>MIN($F$8:$F$31)</f>
        <v>0</v>
      </c>
      <c r="I26" s="20" t="str">
        <f>IF($F26&lt;10000,"0",LOOKUP(H26,$P$9:$P$41,$S$9:$S$41))</f>
        <v>0</v>
      </c>
      <c r="J26" s="54">
        <f>IF(初期条件設定表!C26="当月",'9月'!E36,'8月'!E36)</f>
        <v>0</v>
      </c>
      <c r="K26" s="21">
        <f t="shared" si="1"/>
        <v>0</v>
      </c>
      <c r="L26" s="22">
        <f>IF(F26&lt;=K26,F26,K26)</f>
        <v>0</v>
      </c>
      <c r="M26" s="23"/>
      <c r="N26" s="23"/>
      <c r="O26" s="23"/>
      <c r="P26" s="32">
        <v>310000</v>
      </c>
      <c r="Q26" s="24" t="s">
        <v>28</v>
      </c>
      <c r="R26" s="32">
        <v>330000</v>
      </c>
      <c r="S26" s="33">
        <v>2560</v>
      </c>
    </row>
    <row r="27" spans="1:27" ht="19.5" customHeight="1">
      <c r="A27" s="275"/>
      <c r="B27" s="276"/>
      <c r="C27" s="277"/>
      <c r="D27" s="279"/>
      <c r="E27" s="280"/>
      <c r="F27" s="281"/>
      <c r="G27" s="27" t="s">
        <v>27</v>
      </c>
      <c r="H27" s="28"/>
      <c r="I27" s="29"/>
      <c r="J27" s="51"/>
      <c r="K27" s="30">
        <f t="shared" si="1"/>
        <v>0</v>
      </c>
      <c r="L27" s="31">
        <f>IF(F26&lt;=K27,F26,K27)</f>
        <v>0</v>
      </c>
      <c r="M27" s="13"/>
      <c r="N27" s="13"/>
      <c r="O27" s="13"/>
      <c r="P27" s="32">
        <v>330000</v>
      </c>
      <c r="Q27" s="24" t="s">
        <v>28</v>
      </c>
      <c r="R27" s="32">
        <v>350000</v>
      </c>
      <c r="S27" s="33">
        <v>2720</v>
      </c>
      <c r="T27" s="26"/>
      <c r="U27" s="26"/>
      <c r="V27" s="26"/>
      <c r="W27" s="26"/>
      <c r="X27" s="26"/>
      <c r="Y27" s="26"/>
      <c r="Z27" s="26"/>
      <c r="AA27" s="26"/>
    </row>
    <row r="28" spans="1:27" s="26" customFormat="1" ht="19.5" customHeight="1">
      <c r="A28" s="273">
        <v>2022</v>
      </c>
      <c r="B28" s="274"/>
      <c r="C28" s="277" t="s">
        <v>13</v>
      </c>
      <c r="D28" s="278">
        <v>10</v>
      </c>
      <c r="E28" s="280" t="s">
        <v>22</v>
      </c>
      <c r="F28" s="281"/>
      <c r="G28" s="18" t="s">
        <v>23</v>
      </c>
      <c r="H28" s="19">
        <f>MIN($F$8:$F$31)</f>
        <v>0</v>
      </c>
      <c r="I28" s="20" t="str">
        <f>IF($F28&lt;10000,"0",LOOKUP(H28,$P$9:$P$41,$S$9:$S$41))</f>
        <v>0</v>
      </c>
      <c r="J28" s="54">
        <f>IF(初期条件設定表!C26="当月",'10月'!E36,'9月'!E36)</f>
        <v>0</v>
      </c>
      <c r="K28" s="21">
        <f t="shared" si="1"/>
        <v>0</v>
      </c>
      <c r="L28" s="22">
        <f>IF(F28&lt;=K28,F28,K28)</f>
        <v>0</v>
      </c>
      <c r="M28" s="23"/>
      <c r="N28" s="23"/>
      <c r="O28" s="23"/>
      <c r="P28" s="32">
        <v>310000</v>
      </c>
      <c r="Q28" s="24" t="s">
        <v>28</v>
      </c>
      <c r="R28" s="32">
        <v>330000</v>
      </c>
      <c r="S28" s="33">
        <v>2560</v>
      </c>
    </row>
    <row r="29" spans="1:27" ht="19.5" customHeight="1">
      <c r="A29" s="275"/>
      <c r="B29" s="276"/>
      <c r="C29" s="277"/>
      <c r="D29" s="279"/>
      <c r="E29" s="280"/>
      <c r="F29" s="281"/>
      <c r="G29" s="27" t="s">
        <v>27</v>
      </c>
      <c r="H29" s="28"/>
      <c r="I29" s="29"/>
      <c r="J29" s="51"/>
      <c r="K29" s="30">
        <f t="shared" si="1"/>
        <v>0</v>
      </c>
      <c r="L29" s="31">
        <f>IF(F28&lt;=K29,F28,K29)</f>
        <v>0</v>
      </c>
      <c r="M29" s="13"/>
      <c r="N29" s="13"/>
      <c r="O29" s="13"/>
      <c r="P29" s="32">
        <v>330000</v>
      </c>
      <c r="Q29" s="24" t="s">
        <v>28</v>
      </c>
      <c r="R29" s="32">
        <v>350000</v>
      </c>
      <c r="S29" s="33">
        <v>2720</v>
      </c>
      <c r="T29" s="26"/>
      <c r="U29" s="26"/>
      <c r="V29" s="26"/>
      <c r="W29" s="26"/>
      <c r="X29" s="26"/>
      <c r="Y29" s="26"/>
      <c r="Z29" s="26"/>
      <c r="AA29" s="26"/>
    </row>
    <row r="30" spans="1:27" s="26" customFormat="1" ht="19.5" customHeight="1">
      <c r="A30" s="273">
        <v>2022</v>
      </c>
      <c r="B30" s="274"/>
      <c r="C30" s="277" t="s">
        <v>13</v>
      </c>
      <c r="D30" s="278">
        <v>11</v>
      </c>
      <c r="E30" s="280" t="s">
        <v>22</v>
      </c>
      <c r="F30" s="281"/>
      <c r="G30" s="18" t="s">
        <v>23</v>
      </c>
      <c r="H30" s="19">
        <f>MIN($F$8:$F$31)</f>
        <v>0</v>
      </c>
      <c r="I30" s="20" t="str">
        <f>IF($F30&lt;10000,"0",LOOKUP(H30,$P$9:$P$41,$S$9:$S$41))</f>
        <v>0</v>
      </c>
      <c r="J30" s="54">
        <f>IF(初期条件設定表!C26="当月",'11月'!E36,'10月'!E36)</f>
        <v>0</v>
      </c>
      <c r="K30" s="21">
        <f t="shared" si="0"/>
        <v>0</v>
      </c>
      <c r="L30" s="22">
        <f>IF(F30&lt;=K30,F30,K30)</f>
        <v>0</v>
      </c>
      <c r="M30" s="23"/>
      <c r="N30" s="23"/>
      <c r="O30" s="23"/>
      <c r="P30" s="32">
        <v>310000</v>
      </c>
      <c r="Q30" s="24" t="s">
        <v>28</v>
      </c>
      <c r="R30" s="32">
        <v>330000</v>
      </c>
      <c r="S30" s="33">
        <v>2560</v>
      </c>
    </row>
    <row r="31" spans="1:27" ht="19.5" customHeight="1">
      <c r="A31" s="275"/>
      <c r="B31" s="276"/>
      <c r="C31" s="277"/>
      <c r="D31" s="279"/>
      <c r="E31" s="280"/>
      <c r="F31" s="281"/>
      <c r="G31" s="27" t="s">
        <v>27</v>
      </c>
      <c r="H31" s="28"/>
      <c r="I31" s="29"/>
      <c r="J31" s="51"/>
      <c r="K31" s="30">
        <f t="shared" si="0"/>
        <v>0</v>
      </c>
      <c r="L31" s="31">
        <f>IF(F30&lt;=K31,F30,K31)</f>
        <v>0</v>
      </c>
      <c r="M31" s="13"/>
      <c r="N31" s="13"/>
      <c r="O31" s="13"/>
      <c r="P31" s="32">
        <v>330000</v>
      </c>
      <c r="Q31" s="24" t="s">
        <v>28</v>
      </c>
      <c r="R31" s="32">
        <v>350000</v>
      </c>
      <c r="S31" s="33">
        <v>2720</v>
      </c>
      <c r="T31" s="26"/>
      <c r="U31" s="26"/>
      <c r="V31" s="26"/>
      <c r="W31" s="26"/>
      <c r="X31" s="26"/>
      <c r="Y31" s="26"/>
      <c r="Z31" s="26"/>
      <c r="AA31" s="26"/>
    </row>
    <row r="32" spans="1:27" ht="19.5" customHeight="1" thickBot="1">
      <c r="A32" s="34"/>
      <c r="B32" s="34"/>
      <c r="C32" s="34"/>
      <c r="D32" s="34"/>
      <c r="E32" s="35"/>
      <c r="F32" s="34"/>
      <c r="G32" s="36"/>
      <c r="H32" s="36"/>
      <c r="I32" s="34"/>
      <c r="J32" s="34"/>
      <c r="K32" s="34"/>
      <c r="L32" s="34"/>
      <c r="M32" s="13"/>
      <c r="N32" s="13"/>
      <c r="O32" s="13"/>
      <c r="P32" s="32">
        <v>350000</v>
      </c>
      <c r="Q32" s="24" t="s">
        <v>28</v>
      </c>
      <c r="R32" s="32">
        <v>370000</v>
      </c>
      <c r="S32" s="33">
        <v>2880</v>
      </c>
      <c r="T32" s="13"/>
      <c r="U32" s="13"/>
      <c r="V32" s="13"/>
      <c r="W32" s="13"/>
    </row>
    <row r="33" spans="1:23" ht="19.5" customHeight="1">
      <c r="A33" s="301" t="s">
        <v>29</v>
      </c>
      <c r="B33" s="302"/>
      <c r="C33" s="302"/>
      <c r="D33" s="302"/>
      <c r="E33" s="302"/>
      <c r="F33" s="302"/>
      <c r="G33" s="37" t="s">
        <v>23</v>
      </c>
      <c r="H33" s="37"/>
      <c r="I33" s="38"/>
      <c r="J33" s="52">
        <f t="shared" ref="J33:L34" si="2">J8+J10+J12+J14+J16+J18+J20+J22+J30+J24+J26+J28</f>
        <v>0</v>
      </c>
      <c r="K33" s="39">
        <f t="shared" si="2"/>
        <v>0</v>
      </c>
      <c r="L33" s="40">
        <f t="shared" si="2"/>
        <v>0</v>
      </c>
      <c r="M33" s="13"/>
      <c r="N33" s="13"/>
      <c r="O33" s="13"/>
      <c r="P33" s="32">
        <v>370000</v>
      </c>
      <c r="Q33" s="24" t="s">
        <v>28</v>
      </c>
      <c r="R33" s="32">
        <v>395000</v>
      </c>
      <c r="S33" s="33">
        <v>3040</v>
      </c>
      <c r="T33" s="13"/>
      <c r="U33" s="13"/>
      <c r="V33" s="13"/>
      <c r="W33" s="13"/>
    </row>
    <row r="34" spans="1:23" ht="19.5" customHeight="1" thickBot="1">
      <c r="A34" s="303"/>
      <c r="B34" s="304"/>
      <c r="C34" s="304"/>
      <c r="D34" s="304"/>
      <c r="E34" s="304"/>
      <c r="F34" s="304"/>
      <c r="G34" s="41" t="s">
        <v>27</v>
      </c>
      <c r="H34" s="41"/>
      <c r="I34" s="42"/>
      <c r="J34" s="53">
        <f t="shared" si="2"/>
        <v>0</v>
      </c>
      <c r="K34" s="43">
        <f t="shared" si="2"/>
        <v>0</v>
      </c>
      <c r="L34" s="44">
        <f t="shared" si="2"/>
        <v>0</v>
      </c>
      <c r="M34" s="13"/>
      <c r="N34" s="13"/>
      <c r="O34" s="13"/>
      <c r="P34" s="32">
        <v>395000</v>
      </c>
      <c r="Q34" s="24" t="s">
        <v>28</v>
      </c>
      <c r="R34" s="32">
        <v>425000</v>
      </c>
      <c r="S34" s="33">
        <v>3280</v>
      </c>
      <c r="T34" s="13"/>
      <c r="U34" s="13"/>
      <c r="V34" s="13"/>
      <c r="W34" s="13"/>
    </row>
    <row r="35" spans="1:23" ht="19.5" customHeight="1">
      <c r="A35" s="34"/>
      <c r="B35" s="34"/>
      <c r="C35" s="34"/>
      <c r="D35" s="34"/>
      <c r="E35" s="35"/>
      <c r="F35" s="34"/>
      <c r="G35" s="36"/>
      <c r="H35" s="36"/>
      <c r="I35" s="34"/>
      <c r="J35" s="34"/>
      <c r="K35" s="34"/>
      <c r="L35" s="34"/>
      <c r="M35" s="13"/>
      <c r="N35" s="13"/>
      <c r="O35" s="13"/>
      <c r="P35" s="32">
        <v>425000</v>
      </c>
      <c r="Q35" s="24" t="s">
        <v>28</v>
      </c>
      <c r="R35" s="32">
        <v>455000</v>
      </c>
      <c r="S35" s="33">
        <v>3520</v>
      </c>
    </row>
    <row r="36" spans="1:23" ht="19.5" customHeight="1">
      <c r="A36" s="34"/>
      <c r="B36" s="34"/>
      <c r="C36" s="34"/>
      <c r="D36" s="34"/>
      <c r="E36" s="35"/>
      <c r="F36" s="34"/>
      <c r="G36" s="36"/>
      <c r="H36" s="36"/>
      <c r="I36" s="34"/>
      <c r="J36" s="34"/>
      <c r="K36" s="34"/>
      <c r="L36" s="34"/>
      <c r="M36" s="13"/>
      <c r="N36" s="13"/>
      <c r="O36" s="13"/>
      <c r="P36" s="32">
        <v>455000</v>
      </c>
      <c r="Q36" s="24" t="s">
        <v>28</v>
      </c>
      <c r="R36" s="32">
        <v>485000</v>
      </c>
      <c r="S36" s="33">
        <v>3760</v>
      </c>
    </row>
    <row r="37" spans="1:23" ht="19.5" customHeight="1">
      <c r="P37" s="32">
        <v>485000</v>
      </c>
      <c r="Q37" s="24" t="s">
        <v>28</v>
      </c>
      <c r="R37" s="32">
        <v>515000</v>
      </c>
      <c r="S37" s="33">
        <v>4000</v>
      </c>
    </row>
    <row r="38" spans="1:23" ht="19.5" customHeight="1">
      <c r="P38" s="32">
        <v>515000</v>
      </c>
      <c r="Q38" s="24" t="s">
        <v>28</v>
      </c>
      <c r="R38" s="32">
        <v>545000</v>
      </c>
      <c r="S38" s="33">
        <v>4240</v>
      </c>
    </row>
    <row r="39" spans="1:23" ht="19.5" customHeight="1">
      <c r="P39" s="32">
        <v>545000</v>
      </c>
      <c r="Q39" s="24" t="s">
        <v>28</v>
      </c>
      <c r="R39" s="45">
        <v>575000</v>
      </c>
      <c r="S39" s="33">
        <v>4480</v>
      </c>
    </row>
    <row r="40" spans="1:23" ht="19.5" customHeight="1">
      <c r="P40" s="45">
        <v>575000</v>
      </c>
      <c r="Q40" s="24" t="s">
        <v>28</v>
      </c>
      <c r="R40" s="45">
        <v>605000</v>
      </c>
      <c r="S40" s="46">
        <v>4720</v>
      </c>
    </row>
    <row r="41" spans="1:23" ht="19.5" customHeight="1">
      <c r="P41" s="45">
        <v>605000</v>
      </c>
      <c r="Q41" s="24" t="s">
        <v>28</v>
      </c>
      <c r="R41" s="47"/>
      <c r="S41" s="46">
        <v>4960</v>
      </c>
    </row>
    <row r="42" spans="1:23" ht="19.5" customHeight="1"/>
    <row r="43" spans="1:23" ht="19.5" customHeight="1"/>
    <row r="44" spans="1:23" ht="9.75" customHeight="1"/>
    <row r="45" spans="1:23" ht="19.5" customHeight="1"/>
    <row r="46" spans="1:23" ht="21.75" customHeight="1"/>
    <row r="49" spans="24:29" ht="20.149999999999999" customHeight="1">
      <c r="X49" s="283"/>
      <c r="Y49" s="283"/>
      <c r="Z49" s="283"/>
      <c r="AA49" s="283"/>
      <c r="AB49" s="283"/>
      <c r="AC49" s="283"/>
    </row>
    <row r="50" spans="24:29" ht="20.149999999999999" customHeight="1">
      <c r="X50" s="135"/>
      <c r="Y50" s="134"/>
      <c r="Z50" s="135"/>
      <c r="AA50" s="135"/>
      <c r="AB50" s="134"/>
      <c r="AC50" s="135"/>
    </row>
    <row r="51" spans="24:29" ht="20.149999999999999" customHeight="1">
      <c r="X51" s="135"/>
      <c r="Y51" s="134"/>
      <c r="Z51" s="136"/>
      <c r="AA51" s="135"/>
      <c r="AB51" s="134"/>
      <c r="AC51" s="135"/>
    </row>
    <row r="52" spans="24:29" ht="20.149999999999999" customHeight="1">
      <c r="X52" s="135"/>
      <c r="Y52" s="134"/>
      <c r="Z52" s="135"/>
      <c r="AA52" s="135"/>
      <c r="AB52" s="134"/>
      <c r="AC52" s="135"/>
    </row>
    <row r="53" spans="24:29" ht="20.149999999999999" customHeight="1">
      <c r="X53" s="135"/>
      <c r="Y53" s="134"/>
      <c r="Z53" s="135"/>
      <c r="AA53" s="135"/>
      <c r="AB53" s="134"/>
      <c r="AC53" s="135"/>
    </row>
    <row r="54" spans="24:29" ht="20.149999999999999" customHeight="1">
      <c r="X54" s="135"/>
      <c r="Y54" s="134"/>
      <c r="Z54" s="135"/>
      <c r="AA54" s="135"/>
      <c r="AB54" s="134"/>
      <c r="AC54" s="135"/>
    </row>
    <row r="55" spans="24:29" ht="20.149999999999999" customHeight="1">
      <c r="X55" s="135"/>
      <c r="Y55" s="134"/>
      <c r="Z55" s="135"/>
      <c r="AA55" s="135"/>
      <c r="AB55" s="134"/>
      <c r="AC55" s="135"/>
    </row>
    <row r="56" spans="24:29" ht="20.149999999999999" customHeight="1">
      <c r="X56" s="135"/>
      <c r="Y56" s="134"/>
      <c r="Z56" s="135"/>
      <c r="AA56" s="135"/>
      <c r="AB56" s="134"/>
      <c r="AC56" s="135"/>
    </row>
    <row r="57" spans="24:29" ht="20.149999999999999" customHeight="1">
      <c r="X57" s="135"/>
      <c r="Y57" s="134"/>
      <c r="Z57" s="135"/>
      <c r="AA57" s="135"/>
      <c r="AB57" s="134"/>
      <c r="AC57" s="135"/>
    </row>
    <row r="58" spans="24:29" ht="20.149999999999999" customHeight="1">
      <c r="X58" s="135"/>
      <c r="Y58" s="134"/>
      <c r="Z58" s="135"/>
      <c r="AA58" s="135"/>
      <c r="AB58" s="134"/>
      <c r="AC58" s="135"/>
    </row>
    <row r="59" spans="24:29" ht="20.149999999999999" customHeight="1">
      <c r="X59" s="135"/>
      <c r="Y59" s="135"/>
      <c r="Z59" s="135"/>
      <c r="AA59" s="135"/>
      <c r="AB59" s="134"/>
      <c r="AC59" s="135"/>
    </row>
    <row r="60" spans="24:29" ht="20.149999999999999" customHeight="1">
      <c r="X60" s="135"/>
      <c r="Y60" s="135"/>
      <c r="Z60" s="135"/>
      <c r="AA60" s="135"/>
      <c r="AB60" s="134"/>
      <c r="AC60" s="135"/>
    </row>
    <row r="61" spans="24:29" ht="20.149999999999999" customHeight="1">
      <c r="X61" s="135"/>
      <c r="Y61" s="135"/>
      <c r="Z61" s="135"/>
      <c r="AA61" s="135"/>
      <c r="AB61" s="134"/>
      <c r="AC61" s="135"/>
    </row>
    <row r="62" spans="24:29" ht="20.149999999999999" customHeight="1">
      <c r="X62" s="135"/>
      <c r="Y62" s="135"/>
      <c r="Z62" s="135"/>
      <c r="AA62" s="135"/>
      <c r="AB62" s="134"/>
      <c r="AC62" s="135"/>
    </row>
    <row r="63" spans="24:29" ht="20.149999999999999" customHeight="1">
      <c r="X63" s="135"/>
      <c r="Y63" s="135"/>
      <c r="Z63" s="135"/>
      <c r="AA63" s="135"/>
      <c r="AB63" s="134"/>
      <c r="AC63" s="135"/>
    </row>
    <row r="64" spans="24:29" ht="20.149999999999999" customHeight="1">
      <c r="X64" s="135"/>
      <c r="Y64" s="135"/>
      <c r="Z64" s="135"/>
      <c r="AA64" s="135"/>
      <c r="AB64" s="134"/>
      <c r="AC64" s="135"/>
    </row>
    <row r="65" spans="24:29" ht="20.149999999999999" customHeight="1">
      <c r="X65" s="135"/>
      <c r="Y65" s="135"/>
      <c r="Z65" s="135"/>
      <c r="AA65" s="135"/>
      <c r="AB65" s="134"/>
      <c r="AC65" s="135"/>
    </row>
    <row r="66" spans="24:29" ht="20.149999999999999" customHeight="1">
      <c r="X66" s="135"/>
      <c r="Y66" s="135"/>
      <c r="Z66" s="135"/>
      <c r="AA66" s="135"/>
      <c r="AB66" s="134"/>
      <c r="AC66" s="135"/>
    </row>
    <row r="67" spans="24:29" ht="20.149999999999999" customHeight="1">
      <c r="X67" s="135"/>
      <c r="Y67" s="135"/>
      <c r="Z67" s="135"/>
      <c r="AA67" s="135"/>
      <c r="AB67" s="134"/>
      <c r="AC67" s="135"/>
    </row>
    <row r="68" spans="24:29" ht="20.149999999999999" customHeight="1">
      <c r="X68" s="135"/>
      <c r="Y68" s="135"/>
      <c r="Z68" s="135"/>
      <c r="AA68" s="135"/>
      <c r="AB68" s="134"/>
      <c r="AC68" s="135"/>
    </row>
    <row r="69" spans="24:29" ht="20.149999999999999" customHeight="1">
      <c r="X69" s="135"/>
      <c r="Y69" s="135"/>
      <c r="Z69" s="135"/>
      <c r="AA69" s="135"/>
      <c r="AB69" s="134"/>
      <c r="AC69" s="135"/>
    </row>
    <row r="70" spans="24:29" ht="20.149999999999999" customHeight="1">
      <c r="X70" s="135"/>
      <c r="Y70" s="135"/>
      <c r="Z70" s="135"/>
      <c r="AA70" s="135"/>
      <c r="AB70" s="134"/>
      <c r="AC70" s="135"/>
    </row>
    <row r="71" spans="24:29" ht="20.149999999999999" customHeight="1">
      <c r="X71" s="135"/>
      <c r="Y71" s="135"/>
      <c r="Z71" s="135"/>
      <c r="AA71" s="135"/>
      <c r="AB71" s="134"/>
      <c r="AC71" s="135"/>
    </row>
    <row r="72" spans="24:29" ht="20.149999999999999" customHeight="1">
      <c r="X72" s="135"/>
      <c r="Y72" s="135"/>
      <c r="Z72" s="135"/>
      <c r="AA72" s="135"/>
      <c r="AB72" s="134"/>
      <c r="AC72" s="135"/>
    </row>
    <row r="73" spans="24:29" ht="20.149999999999999" customHeight="1">
      <c r="X73" s="135"/>
      <c r="Y73" s="135"/>
      <c r="Z73" s="135"/>
      <c r="AA73" s="135"/>
      <c r="AB73" s="134"/>
      <c r="AC73" s="135"/>
    </row>
    <row r="74" spans="24:29" ht="20.149999999999999" customHeight="1">
      <c r="X74" s="135"/>
      <c r="Y74" s="135"/>
      <c r="Z74" s="135"/>
      <c r="AA74" s="135"/>
      <c r="AB74" s="134"/>
      <c r="AC74" s="135"/>
    </row>
    <row r="75" spans="24:29" ht="20.149999999999999" customHeight="1">
      <c r="X75" s="135"/>
      <c r="Y75" s="135"/>
      <c r="Z75" s="135"/>
      <c r="AA75" s="135"/>
      <c r="AB75" s="134"/>
      <c r="AC75" s="135"/>
    </row>
    <row r="76" spans="24:29" ht="20.149999999999999" customHeight="1">
      <c r="X76" s="135"/>
      <c r="Y76" s="135"/>
      <c r="Z76" s="135"/>
      <c r="AA76" s="135"/>
      <c r="AB76" s="134"/>
      <c r="AC76" s="135"/>
    </row>
    <row r="77" spans="24:29" ht="20.149999999999999" customHeight="1">
      <c r="X77" s="135"/>
      <c r="Y77" s="135"/>
      <c r="Z77" s="135"/>
      <c r="AA77" s="135"/>
      <c r="AB77" s="134"/>
      <c r="AC77" s="135"/>
    </row>
    <row r="78" spans="24:29" ht="20.149999999999999" customHeight="1">
      <c r="X78" s="135"/>
      <c r="Y78" s="135"/>
      <c r="Z78" s="135"/>
      <c r="AA78" s="135"/>
      <c r="AB78" s="134"/>
      <c r="AC78" s="135"/>
    </row>
    <row r="79" spans="24:29" ht="20.149999999999999" customHeight="1">
      <c r="X79" s="135"/>
      <c r="Y79" s="135"/>
      <c r="Z79" s="135"/>
      <c r="AA79" s="135"/>
      <c r="AB79" s="134"/>
      <c r="AC79" s="135"/>
    </row>
    <row r="80" spans="24:29" ht="20.149999999999999" customHeight="1">
      <c r="X80" s="135"/>
      <c r="Y80" s="135"/>
      <c r="Z80" s="135"/>
      <c r="AA80" s="135"/>
      <c r="AB80" s="134"/>
      <c r="AC80" s="135"/>
    </row>
    <row r="81" spans="24:29" ht="20.149999999999999" customHeight="1">
      <c r="X81" s="135"/>
      <c r="Y81" s="135"/>
      <c r="Z81" s="135"/>
      <c r="AA81" s="135"/>
      <c r="AB81" s="134"/>
      <c r="AC81" s="135"/>
    </row>
    <row r="82" spans="24:29" ht="20.149999999999999" customHeight="1">
      <c r="X82" s="135"/>
      <c r="Y82" s="135"/>
      <c r="Z82" s="135"/>
      <c r="AA82" s="135"/>
      <c r="AB82" s="134"/>
      <c r="AC82" s="135"/>
    </row>
    <row r="83" spans="24:29" ht="20.149999999999999" customHeight="1">
      <c r="X83" s="135"/>
      <c r="Y83" s="135"/>
      <c r="Z83" s="135"/>
      <c r="AA83" s="135"/>
      <c r="AB83" s="134"/>
      <c r="AC83" s="135"/>
    </row>
    <row r="84" spans="24:29" ht="20.149999999999999" customHeight="1">
      <c r="X84" s="135"/>
      <c r="Y84" s="135"/>
      <c r="Z84" s="135"/>
      <c r="AA84" s="135"/>
      <c r="AB84" s="135"/>
      <c r="AC84" s="135"/>
    </row>
    <row r="85" spans="24:29" ht="20.149999999999999" customHeight="1">
      <c r="X85" s="135"/>
      <c r="Y85" s="135"/>
      <c r="Z85" s="135"/>
      <c r="AA85" s="135"/>
      <c r="AB85" s="135"/>
      <c r="AC85" s="135"/>
    </row>
  </sheetData>
  <sheetProtection selectLockedCells="1"/>
  <mergeCells count="72">
    <mergeCell ref="A33:F34"/>
    <mergeCell ref="A22:B23"/>
    <mergeCell ref="A30:B31"/>
    <mergeCell ref="F20:F21"/>
    <mergeCell ref="C18:C19"/>
    <mergeCell ref="D18:D19"/>
    <mergeCell ref="E18:E19"/>
    <mergeCell ref="F30:F31"/>
    <mergeCell ref="C22:C23"/>
    <mergeCell ref="D22:D23"/>
    <mergeCell ref="E22:E23"/>
    <mergeCell ref="F22:F23"/>
    <mergeCell ref="C30:C31"/>
    <mergeCell ref="D30:D31"/>
    <mergeCell ref="E30:E31"/>
    <mergeCell ref="C20:C21"/>
    <mergeCell ref="D20:D21"/>
    <mergeCell ref="E20:E21"/>
    <mergeCell ref="A10:B11"/>
    <mergeCell ref="A12:B13"/>
    <mergeCell ref="A14:B15"/>
    <mergeCell ref="A16:B17"/>
    <mergeCell ref="A18:B19"/>
    <mergeCell ref="A20:B21"/>
    <mergeCell ref="C14:C15"/>
    <mergeCell ref="D14:D15"/>
    <mergeCell ref="E14:E15"/>
    <mergeCell ref="C16:C17"/>
    <mergeCell ref="D16:D17"/>
    <mergeCell ref="E16:E17"/>
    <mergeCell ref="F18:F19"/>
    <mergeCell ref="A3:L3"/>
    <mergeCell ref="A4:L4"/>
    <mergeCell ref="A7:C7"/>
    <mergeCell ref="D7:E7"/>
    <mergeCell ref="C8:C9"/>
    <mergeCell ref="D8:D9"/>
    <mergeCell ref="E8:E9"/>
    <mergeCell ref="A8:B9"/>
    <mergeCell ref="F16:F17"/>
    <mergeCell ref="F14:F15"/>
    <mergeCell ref="A2:L2"/>
    <mergeCell ref="X49:AC49"/>
    <mergeCell ref="P7:R7"/>
    <mergeCell ref="A6:C6"/>
    <mergeCell ref="D6:L6"/>
    <mergeCell ref="A5:C5"/>
    <mergeCell ref="D5:L5"/>
    <mergeCell ref="F8:F9"/>
    <mergeCell ref="F12:F13"/>
    <mergeCell ref="C10:C11"/>
    <mergeCell ref="D10:D11"/>
    <mergeCell ref="E10:E11"/>
    <mergeCell ref="F10:F11"/>
    <mergeCell ref="C12:C13"/>
    <mergeCell ref="D12:D13"/>
    <mergeCell ref="E12:E13"/>
    <mergeCell ref="A24:B25"/>
    <mergeCell ref="C24:C25"/>
    <mergeCell ref="D24:D25"/>
    <mergeCell ref="E24:E25"/>
    <mergeCell ref="F24:F25"/>
    <mergeCell ref="A26:B27"/>
    <mergeCell ref="C26:C27"/>
    <mergeCell ref="D26:D27"/>
    <mergeCell ref="E26:E27"/>
    <mergeCell ref="F26:F27"/>
    <mergeCell ref="A28:B29"/>
    <mergeCell ref="C28:C29"/>
    <mergeCell ref="D28:D29"/>
    <mergeCell ref="E28:E29"/>
    <mergeCell ref="F28:F29"/>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ignoredErrors>
    <ignoredError sqref="K12" evalError="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O51"/>
  <sheetViews>
    <sheetView zoomScale="70" zoomScaleNormal="70" zoomScaleSheetLayoutView="50" workbookViewId="0">
      <selection activeCell="A9" sqref="A9:A35"/>
    </sheetView>
  </sheetViews>
  <sheetFormatPr defaultColWidth="11.36328125" defaultRowHeight="13"/>
  <cols>
    <col min="1" max="1" width="16.7265625" style="4" customWidth="1"/>
    <col min="2" max="2" width="11.08984375" style="4" customWidth="1"/>
    <col min="3" max="3" width="3.7265625" style="73"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2" width="8.6328125" style="4" hidden="1" customWidth="1"/>
    <col min="23" max="23" width="5" style="4" hidden="1" customWidth="1"/>
    <col min="24" max="24" width="15.26953125" style="4" hidden="1" customWidth="1"/>
    <col min="25" max="25" width="8.6328125" style="4" hidden="1" customWidth="1"/>
    <col min="26" max="26" width="9.26953125" style="4" hidden="1" customWidth="1"/>
    <col min="27" max="40" width="11.36328125" style="4" hidden="1" customWidth="1"/>
    <col min="41" max="41" width="37.6328125" style="4" hidden="1" customWidth="1"/>
    <col min="42" max="42" width="32.6328125" style="4" customWidth="1"/>
    <col min="43"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（2021年12月分）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従事者別人件費総括表!A8</f>
        <v>2021</v>
      </c>
      <c r="AJ1" s="107"/>
      <c r="AK1" s="107"/>
      <c r="AL1" s="110" t="s">
        <v>57</v>
      </c>
      <c r="AM1" s="112" t="str">
        <f ca="1">RIGHT(CELL("filename",A1),LEN(CELL("filename",A1))-FIND("]",CELL("filename",A1)))</f>
        <v>人件費個別明細表R3年12月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従事者別人件費総括表!D8</f>
        <v>12</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44531</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44561</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30</v>
      </c>
      <c r="AF6" s="107" t="s">
        <v>51</v>
      </c>
    </row>
    <row r="7" spans="1:41" s="73" customFormat="1" ht="24" customHeight="1">
      <c r="A7" s="310" t="s">
        <v>8</v>
      </c>
      <c r="B7" s="312" t="s">
        <v>7</v>
      </c>
      <c r="C7" s="312"/>
      <c r="D7" s="312"/>
      <c r="E7" s="314" t="s">
        <v>6</v>
      </c>
      <c r="F7" s="315"/>
      <c r="G7" s="315"/>
      <c r="H7" s="316"/>
      <c r="I7" s="314" t="s">
        <v>5</v>
      </c>
      <c r="J7" s="316"/>
      <c r="K7" s="70" t="s">
        <v>4</v>
      </c>
      <c r="L7" s="333" t="s">
        <v>33</v>
      </c>
      <c r="M7" s="335" t="s">
        <v>154</v>
      </c>
      <c r="N7" s="336" t="s">
        <v>71</v>
      </c>
      <c r="O7" s="322" t="s">
        <v>45</v>
      </c>
      <c r="P7" s="322" t="s">
        <v>46</v>
      </c>
      <c r="Q7" s="322" t="s">
        <v>72</v>
      </c>
      <c r="R7" s="322" t="s">
        <v>75</v>
      </c>
      <c r="S7" s="322" t="s">
        <v>70</v>
      </c>
      <c r="T7" s="322" t="s">
        <v>74</v>
      </c>
      <c r="U7" s="322" t="s">
        <v>73</v>
      </c>
      <c r="V7" s="323" t="s">
        <v>76</v>
      </c>
      <c r="W7" s="120"/>
      <c r="X7" s="120"/>
      <c r="Y7" s="93"/>
      <c r="Z7" s="93"/>
      <c r="AA7" s="93"/>
    </row>
    <row r="8" spans="1:41" s="73" customFormat="1" ht="24" customHeight="1">
      <c r="A8" s="311"/>
      <c r="B8" s="313"/>
      <c r="C8" s="313"/>
      <c r="D8" s="313"/>
      <c r="E8" s="317"/>
      <c r="F8" s="318"/>
      <c r="G8" s="318"/>
      <c r="H8" s="319"/>
      <c r="I8" s="320"/>
      <c r="J8" s="321"/>
      <c r="K8" s="71" t="s">
        <v>40</v>
      </c>
      <c r="L8" s="334"/>
      <c r="M8" s="335"/>
      <c r="N8" s="336"/>
      <c r="O8" s="322"/>
      <c r="P8" s="322"/>
      <c r="Q8" s="322"/>
      <c r="R8" s="322"/>
      <c r="S8" s="322"/>
      <c r="T8" s="322"/>
      <c r="U8" s="322"/>
      <c r="V8" s="323"/>
      <c r="W8" s="120"/>
      <c r="X8" s="120"/>
      <c r="Y8" s="93"/>
      <c r="Z8" s="93"/>
      <c r="AA8" s="93"/>
    </row>
    <row r="9" spans="1:41" ht="46" customHeight="1">
      <c r="A9" s="251">
        <f>X9</f>
        <v>44531</v>
      </c>
      <c r="B9" s="160" t="s">
        <v>43</v>
      </c>
      <c r="C9" s="146" t="s">
        <v>3</v>
      </c>
      <c r="D9" s="163" t="s">
        <v>43</v>
      </c>
      <c r="E9" s="147" t="str">
        <f>IFERROR(HOUR(P9),"")</f>
        <v/>
      </c>
      <c r="F9" s="148" t="s">
        <v>41</v>
      </c>
      <c r="G9" s="149" t="str">
        <f>IFERROR(MINUTE(P9),"")</f>
        <v/>
      </c>
      <c r="H9" s="150" t="s">
        <v>42</v>
      </c>
      <c r="I9" s="151" t="str">
        <f>IFERROR((E9+G9/60)*$B$5,"")</f>
        <v/>
      </c>
      <c r="J9" s="137" t="s">
        <v>0</v>
      </c>
      <c r="K9" s="168"/>
      <c r="L9" s="166"/>
      <c r="M9" s="226"/>
      <c r="N9" s="121" t="str">
        <f t="shared" ref="N9:N33"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44531</v>
      </c>
      <c r="Z9" s="78"/>
    </row>
    <row r="10" spans="1:41" ht="46" customHeight="1">
      <c r="A10" s="251">
        <f t="shared" ref="A10:A35" si="6">X10</f>
        <v>44532</v>
      </c>
      <c r="B10" s="160" t="s">
        <v>43</v>
      </c>
      <c r="C10" s="146" t="s">
        <v>3</v>
      </c>
      <c r="D10" s="163" t="s">
        <v>43</v>
      </c>
      <c r="E10" s="147" t="str">
        <f>IFERROR(HOUR(P10),"")</f>
        <v/>
      </c>
      <c r="F10" s="148" t="s">
        <v>41</v>
      </c>
      <c r="G10" s="149" t="str">
        <f>IFERROR(MINUTE(P10),"")</f>
        <v/>
      </c>
      <c r="H10" s="150" t="s">
        <v>42</v>
      </c>
      <c r="I10" s="151" t="str">
        <f t="shared" ref="I10:I33" si="7">IFERROR((E10+G10/60)*$B$5,"")</f>
        <v/>
      </c>
      <c r="J10" s="137" t="s">
        <v>0</v>
      </c>
      <c r="K10" s="168"/>
      <c r="L10" s="166"/>
      <c r="M10" s="226"/>
      <c r="N10" s="121" t="str">
        <f t="shared" si="0"/>
        <v/>
      </c>
      <c r="O10" s="121" t="str">
        <f t="shared" ref="O10:O35" si="8">IFERROR(IF(M10="",D10-B10-V10,D10-B10-M10-V10),"")</f>
        <v/>
      </c>
      <c r="P10" s="122" t="str">
        <f t="shared" ref="P10:P33"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44532</v>
      </c>
      <c r="Z10" s="78"/>
    </row>
    <row r="11" spans="1:41" ht="46" customHeight="1">
      <c r="A11" s="251">
        <f t="shared" si="6"/>
        <v>44533</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44533</v>
      </c>
      <c r="Z11" s="78"/>
    </row>
    <row r="12" spans="1:41" ht="46" customHeight="1">
      <c r="A12" s="251">
        <f t="shared" si="6"/>
        <v>44534</v>
      </c>
      <c r="B12" s="160" t="s">
        <v>43</v>
      </c>
      <c r="C12" s="146" t="s">
        <v>3</v>
      </c>
      <c r="D12" s="163" t="s">
        <v>43</v>
      </c>
      <c r="E12" s="147" t="str">
        <f>IFERROR(HOUR(P12),"")</f>
        <v/>
      </c>
      <c r="F12" s="148" t="s">
        <v>41</v>
      </c>
      <c r="G12" s="149" t="str">
        <f>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44534</v>
      </c>
      <c r="Z12" s="78"/>
    </row>
    <row r="13" spans="1:41" ht="46" customHeight="1">
      <c r="A13" s="251">
        <f t="shared" si="6"/>
        <v>44535</v>
      </c>
      <c r="B13" s="160" t="s">
        <v>43</v>
      </c>
      <c r="C13" s="146" t="s">
        <v>3</v>
      </c>
      <c r="D13" s="163" t="s">
        <v>43</v>
      </c>
      <c r="E13" s="147" t="str">
        <f>IFERROR(HOUR(P13),"")</f>
        <v/>
      </c>
      <c r="F13" s="148" t="s">
        <v>41</v>
      </c>
      <c r="G13" s="149" t="str">
        <f>IFERROR(MINUTE(P13),"")</f>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2">IF(OR(DBCS($B13)="：",$B13="",DBCS($D13)="：",$D13=""),"",MAX(MIN($D13,$AF$3)-MAX($B13,$AE$3),0))</f>
        <v/>
      </c>
      <c r="X13" s="145">
        <f t="shared" si="11"/>
        <v>44535</v>
      </c>
      <c r="Y13" s="77" t="str">
        <f t="shared" ref="Y13:Y33" si="13">IF(OR(DBCS($B13)="：",$B13="",DBCS($D13)="：",$D13=""),"",MAX(MIN($D13,TIME(23,59,59))-MAX($B13,$AF$1),0))</f>
        <v/>
      </c>
      <c r="Z13" s="78"/>
    </row>
    <row r="14" spans="1:41" ht="46" customHeight="1">
      <c r="A14" s="251">
        <f t="shared" si="6"/>
        <v>44536</v>
      </c>
      <c r="B14" s="160" t="s">
        <v>43</v>
      </c>
      <c r="C14" s="146" t="s">
        <v>3</v>
      </c>
      <c r="D14" s="163" t="s">
        <v>43</v>
      </c>
      <c r="E14" s="147" t="str">
        <f t="shared" ref="E14:E35" si="14">IFERROR(HOUR(P14),"")</f>
        <v/>
      </c>
      <c r="F14" s="148" t="s">
        <v>41</v>
      </c>
      <c r="G14" s="149" t="str">
        <f t="shared" ref="G14:G35" si="15">IFERROR(MINUTE(P14),"")</f>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2"/>
        <v/>
      </c>
      <c r="X14" s="145">
        <f t="shared" si="11"/>
        <v>44536</v>
      </c>
      <c r="Y14" s="77" t="str">
        <f t="shared" si="13"/>
        <v/>
      </c>
      <c r="Z14" s="78"/>
    </row>
    <row r="15" spans="1:41" ht="46" customHeight="1">
      <c r="A15" s="251">
        <f t="shared" si="6"/>
        <v>44537</v>
      </c>
      <c r="B15" s="160" t="s">
        <v>43</v>
      </c>
      <c r="C15" s="146" t="s">
        <v>3</v>
      </c>
      <c r="D15" s="163" t="s">
        <v>43</v>
      </c>
      <c r="E15" s="147" t="str">
        <f t="shared" si="14"/>
        <v/>
      </c>
      <c r="F15" s="148" t="s">
        <v>41</v>
      </c>
      <c r="G15" s="149" t="str">
        <f t="shared" si="15"/>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2"/>
        <v/>
      </c>
      <c r="X15" s="145">
        <f t="shared" si="11"/>
        <v>44537</v>
      </c>
      <c r="Y15" s="77" t="str">
        <f t="shared" si="13"/>
        <v/>
      </c>
      <c r="Z15" s="78"/>
    </row>
    <row r="16" spans="1:41" ht="46" customHeight="1">
      <c r="A16" s="251">
        <f t="shared" si="6"/>
        <v>44538</v>
      </c>
      <c r="B16" s="160" t="s">
        <v>43</v>
      </c>
      <c r="C16" s="146" t="s">
        <v>3</v>
      </c>
      <c r="D16" s="163" t="s">
        <v>43</v>
      </c>
      <c r="E16" s="147" t="str">
        <f t="shared" si="14"/>
        <v/>
      </c>
      <c r="F16" s="148" t="s">
        <v>41</v>
      </c>
      <c r="G16" s="149" t="str">
        <f t="shared" si="15"/>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2"/>
        <v/>
      </c>
      <c r="X16" s="145">
        <f t="shared" si="11"/>
        <v>44538</v>
      </c>
      <c r="Y16" s="77" t="str">
        <f t="shared" si="13"/>
        <v/>
      </c>
      <c r="Z16" s="78"/>
    </row>
    <row r="17" spans="1:26" ht="46" customHeight="1">
      <c r="A17" s="251">
        <f t="shared" si="6"/>
        <v>44539</v>
      </c>
      <c r="B17" s="160" t="s">
        <v>43</v>
      </c>
      <c r="C17" s="146" t="s">
        <v>3</v>
      </c>
      <c r="D17" s="163" t="s">
        <v>43</v>
      </c>
      <c r="E17" s="147" t="str">
        <f t="shared" si="14"/>
        <v/>
      </c>
      <c r="F17" s="148" t="s">
        <v>41</v>
      </c>
      <c r="G17" s="149" t="str">
        <f t="shared" si="15"/>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2"/>
        <v/>
      </c>
      <c r="X17" s="145">
        <f t="shared" si="11"/>
        <v>44539</v>
      </c>
      <c r="Y17" s="77" t="str">
        <f t="shared" si="13"/>
        <v/>
      </c>
      <c r="Z17" s="78"/>
    </row>
    <row r="18" spans="1:26" ht="46" customHeight="1">
      <c r="A18" s="251">
        <f t="shared" si="6"/>
        <v>44540</v>
      </c>
      <c r="B18" s="160" t="s">
        <v>43</v>
      </c>
      <c r="C18" s="146" t="s">
        <v>3</v>
      </c>
      <c r="D18" s="163" t="s">
        <v>43</v>
      </c>
      <c r="E18" s="147" t="str">
        <f t="shared" si="14"/>
        <v/>
      </c>
      <c r="F18" s="148" t="s">
        <v>41</v>
      </c>
      <c r="G18" s="149" t="str">
        <f t="shared" si="15"/>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2"/>
        <v/>
      </c>
      <c r="X18" s="145">
        <f t="shared" si="11"/>
        <v>44540</v>
      </c>
      <c r="Y18" s="77" t="str">
        <f t="shared" si="13"/>
        <v/>
      </c>
      <c r="Z18" s="78"/>
    </row>
    <row r="19" spans="1:26" ht="46" customHeight="1">
      <c r="A19" s="251">
        <f t="shared" si="6"/>
        <v>44541</v>
      </c>
      <c r="B19" s="160" t="s">
        <v>43</v>
      </c>
      <c r="C19" s="146" t="s">
        <v>3</v>
      </c>
      <c r="D19" s="163" t="s">
        <v>43</v>
      </c>
      <c r="E19" s="147" t="str">
        <f t="shared" si="14"/>
        <v/>
      </c>
      <c r="F19" s="148" t="s">
        <v>41</v>
      </c>
      <c r="G19" s="149" t="str">
        <f t="shared" si="15"/>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2"/>
        <v/>
      </c>
      <c r="X19" s="145">
        <f t="shared" si="11"/>
        <v>44541</v>
      </c>
      <c r="Y19" s="77" t="str">
        <f t="shared" si="13"/>
        <v/>
      </c>
      <c r="Z19" s="78"/>
    </row>
    <row r="20" spans="1:26" ht="46" customHeight="1">
      <c r="A20" s="251">
        <f t="shared" si="6"/>
        <v>44542</v>
      </c>
      <c r="B20" s="160" t="s">
        <v>43</v>
      </c>
      <c r="C20" s="146" t="s">
        <v>3</v>
      </c>
      <c r="D20" s="163" t="s">
        <v>43</v>
      </c>
      <c r="E20" s="147" t="str">
        <f t="shared" si="14"/>
        <v/>
      </c>
      <c r="F20" s="148" t="s">
        <v>41</v>
      </c>
      <c r="G20" s="149" t="str">
        <f t="shared" si="15"/>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2"/>
        <v/>
      </c>
      <c r="X20" s="145">
        <f t="shared" si="11"/>
        <v>44542</v>
      </c>
      <c r="Y20" s="77" t="str">
        <f t="shared" si="13"/>
        <v/>
      </c>
      <c r="Z20" s="78"/>
    </row>
    <row r="21" spans="1:26" ht="46" customHeight="1">
      <c r="A21" s="251">
        <f t="shared" si="6"/>
        <v>44543</v>
      </c>
      <c r="B21" s="160" t="s">
        <v>43</v>
      </c>
      <c r="C21" s="146" t="s">
        <v>3</v>
      </c>
      <c r="D21" s="163" t="s">
        <v>43</v>
      </c>
      <c r="E21" s="147" t="str">
        <f t="shared" si="14"/>
        <v/>
      </c>
      <c r="F21" s="148" t="s">
        <v>41</v>
      </c>
      <c r="G21" s="149" t="str">
        <f t="shared" si="15"/>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2"/>
        <v/>
      </c>
      <c r="X21" s="145">
        <f t="shared" si="11"/>
        <v>44543</v>
      </c>
      <c r="Y21" s="77" t="str">
        <f t="shared" si="13"/>
        <v/>
      </c>
      <c r="Z21" s="78"/>
    </row>
    <row r="22" spans="1:26" ht="46" customHeight="1">
      <c r="A22" s="251">
        <f t="shared" si="6"/>
        <v>44544</v>
      </c>
      <c r="B22" s="160" t="s">
        <v>43</v>
      </c>
      <c r="C22" s="146" t="s">
        <v>3</v>
      </c>
      <c r="D22" s="163" t="s">
        <v>43</v>
      </c>
      <c r="E22" s="147" t="str">
        <f t="shared" si="14"/>
        <v/>
      </c>
      <c r="F22" s="148" t="s">
        <v>41</v>
      </c>
      <c r="G22" s="149" t="str">
        <f t="shared" si="15"/>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2"/>
        <v/>
      </c>
      <c r="X22" s="145">
        <f t="shared" si="11"/>
        <v>44544</v>
      </c>
      <c r="Y22" s="77" t="str">
        <f t="shared" si="13"/>
        <v/>
      </c>
      <c r="Z22" s="78"/>
    </row>
    <row r="23" spans="1:26" ht="46" customHeight="1">
      <c r="A23" s="251">
        <f t="shared" si="6"/>
        <v>44545</v>
      </c>
      <c r="B23" s="160" t="s">
        <v>43</v>
      </c>
      <c r="C23" s="146" t="s">
        <v>3</v>
      </c>
      <c r="D23" s="163" t="s">
        <v>43</v>
      </c>
      <c r="E23" s="147" t="str">
        <f t="shared" si="14"/>
        <v/>
      </c>
      <c r="F23" s="148" t="s">
        <v>41</v>
      </c>
      <c r="G23" s="149" t="str">
        <f t="shared" si="15"/>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2"/>
        <v/>
      </c>
      <c r="X23" s="145">
        <f t="shared" si="11"/>
        <v>44545</v>
      </c>
      <c r="Y23" s="77" t="str">
        <f t="shared" si="13"/>
        <v/>
      </c>
      <c r="Z23" s="78"/>
    </row>
    <row r="24" spans="1:26" ht="46" customHeight="1">
      <c r="A24" s="251">
        <f t="shared" si="6"/>
        <v>44546</v>
      </c>
      <c r="B24" s="160" t="s">
        <v>43</v>
      </c>
      <c r="C24" s="146" t="s">
        <v>3</v>
      </c>
      <c r="D24" s="163" t="s">
        <v>43</v>
      </c>
      <c r="E24" s="147" t="str">
        <f t="shared" si="14"/>
        <v/>
      </c>
      <c r="F24" s="148" t="s">
        <v>41</v>
      </c>
      <c r="G24" s="149" t="str">
        <f t="shared" si="15"/>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2"/>
        <v/>
      </c>
      <c r="X24" s="145">
        <f t="shared" si="11"/>
        <v>44546</v>
      </c>
      <c r="Y24" s="77" t="str">
        <f t="shared" si="13"/>
        <v/>
      </c>
      <c r="Z24" s="78"/>
    </row>
    <row r="25" spans="1:26" ht="46" customHeight="1">
      <c r="A25" s="251">
        <f t="shared" si="6"/>
        <v>44547</v>
      </c>
      <c r="B25" s="160" t="s">
        <v>43</v>
      </c>
      <c r="C25" s="146" t="s">
        <v>3</v>
      </c>
      <c r="D25" s="163" t="s">
        <v>43</v>
      </c>
      <c r="E25" s="147" t="str">
        <f t="shared" si="14"/>
        <v/>
      </c>
      <c r="F25" s="148" t="s">
        <v>41</v>
      </c>
      <c r="G25" s="149" t="str">
        <f t="shared" si="15"/>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2"/>
        <v/>
      </c>
      <c r="X25" s="145">
        <f t="shared" si="11"/>
        <v>44547</v>
      </c>
      <c r="Y25" s="77" t="str">
        <f t="shared" si="13"/>
        <v/>
      </c>
      <c r="Z25" s="78"/>
    </row>
    <row r="26" spans="1:26" ht="46" customHeight="1">
      <c r="A26" s="251">
        <f t="shared" si="6"/>
        <v>44548</v>
      </c>
      <c r="B26" s="160" t="s">
        <v>43</v>
      </c>
      <c r="C26" s="146" t="s">
        <v>3</v>
      </c>
      <c r="D26" s="163" t="s">
        <v>43</v>
      </c>
      <c r="E26" s="147" t="str">
        <f t="shared" si="14"/>
        <v/>
      </c>
      <c r="F26" s="148" t="s">
        <v>41</v>
      </c>
      <c r="G26" s="149" t="str">
        <f t="shared" si="15"/>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2"/>
        <v/>
      </c>
      <c r="X26" s="145">
        <f t="shared" si="11"/>
        <v>44548</v>
      </c>
      <c r="Y26" s="77" t="str">
        <f t="shared" si="13"/>
        <v/>
      </c>
      <c r="Z26" s="78"/>
    </row>
    <row r="27" spans="1:26" ht="46" customHeight="1">
      <c r="A27" s="251">
        <f t="shared" si="6"/>
        <v>44549</v>
      </c>
      <c r="B27" s="160" t="s">
        <v>43</v>
      </c>
      <c r="C27" s="146" t="s">
        <v>3</v>
      </c>
      <c r="D27" s="163" t="s">
        <v>43</v>
      </c>
      <c r="E27" s="147" t="str">
        <f t="shared" si="14"/>
        <v/>
      </c>
      <c r="F27" s="148" t="s">
        <v>41</v>
      </c>
      <c r="G27" s="149" t="str">
        <f t="shared" si="15"/>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2"/>
        <v/>
      </c>
      <c r="X27" s="145">
        <f t="shared" si="11"/>
        <v>44549</v>
      </c>
      <c r="Y27" s="77" t="str">
        <f t="shared" si="13"/>
        <v/>
      </c>
      <c r="Z27" s="78"/>
    </row>
    <row r="28" spans="1:26" ht="46" customHeight="1">
      <c r="A28" s="251">
        <f t="shared" si="6"/>
        <v>44550</v>
      </c>
      <c r="B28" s="160" t="s">
        <v>43</v>
      </c>
      <c r="C28" s="146" t="s">
        <v>3</v>
      </c>
      <c r="D28" s="163" t="s">
        <v>43</v>
      </c>
      <c r="E28" s="147" t="str">
        <f t="shared" si="14"/>
        <v/>
      </c>
      <c r="F28" s="148" t="s">
        <v>41</v>
      </c>
      <c r="G28" s="149" t="str">
        <f t="shared" si="15"/>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2"/>
        <v/>
      </c>
      <c r="X28" s="145">
        <f t="shared" si="11"/>
        <v>44550</v>
      </c>
      <c r="Y28" s="77" t="str">
        <f t="shared" si="13"/>
        <v/>
      </c>
      <c r="Z28" s="78"/>
    </row>
    <row r="29" spans="1:26" ht="46" customHeight="1">
      <c r="A29" s="251">
        <f t="shared" si="6"/>
        <v>44551</v>
      </c>
      <c r="B29" s="160" t="s">
        <v>43</v>
      </c>
      <c r="C29" s="146" t="s">
        <v>3</v>
      </c>
      <c r="D29" s="163" t="s">
        <v>43</v>
      </c>
      <c r="E29" s="147" t="str">
        <f t="shared" si="14"/>
        <v/>
      </c>
      <c r="F29" s="148" t="s">
        <v>41</v>
      </c>
      <c r="G29" s="149" t="str">
        <f t="shared" si="15"/>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2"/>
        <v/>
      </c>
      <c r="X29" s="145">
        <f t="shared" si="11"/>
        <v>44551</v>
      </c>
      <c r="Y29" s="77" t="str">
        <f t="shared" si="13"/>
        <v/>
      </c>
      <c r="Z29" s="78"/>
    </row>
    <row r="30" spans="1:26" ht="46" customHeight="1">
      <c r="A30" s="251">
        <f t="shared" si="6"/>
        <v>44552</v>
      </c>
      <c r="B30" s="160" t="s">
        <v>43</v>
      </c>
      <c r="C30" s="146" t="s">
        <v>3</v>
      </c>
      <c r="D30" s="163" t="s">
        <v>43</v>
      </c>
      <c r="E30" s="147" t="str">
        <f t="shared" si="14"/>
        <v/>
      </c>
      <c r="F30" s="148" t="s">
        <v>41</v>
      </c>
      <c r="G30" s="149" t="str">
        <f t="shared" si="15"/>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2"/>
        <v/>
      </c>
      <c r="X30" s="145">
        <f t="shared" si="11"/>
        <v>44552</v>
      </c>
      <c r="Y30" s="77" t="str">
        <f t="shared" si="13"/>
        <v/>
      </c>
      <c r="Z30" s="78"/>
    </row>
    <row r="31" spans="1:26" ht="46" customHeight="1">
      <c r="A31" s="251">
        <f t="shared" si="6"/>
        <v>44553</v>
      </c>
      <c r="B31" s="161" t="s">
        <v>43</v>
      </c>
      <c r="C31" s="152" t="s">
        <v>3</v>
      </c>
      <c r="D31" s="164" t="s">
        <v>43</v>
      </c>
      <c r="E31" s="147" t="str">
        <f t="shared" si="14"/>
        <v/>
      </c>
      <c r="F31" s="148" t="s">
        <v>41</v>
      </c>
      <c r="G31" s="149" t="str">
        <f t="shared" si="15"/>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2"/>
        <v/>
      </c>
      <c r="X31" s="145">
        <f t="shared" si="11"/>
        <v>44553</v>
      </c>
      <c r="Y31" s="77" t="str">
        <f t="shared" si="13"/>
        <v/>
      </c>
      <c r="Z31" s="78"/>
    </row>
    <row r="32" spans="1:26" ht="46" customHeight="1">
      <c r="A32" s="251">
        <f t="shared" si="6"/>
        <v>44554</v>
      </c>
      <c r="B32" s="160" t="s">
        <v>43</v>
      </c>
      <c r="C32" s="146" t="s">
        <v>3</v>
      </c>
      <c r="D32" s="163" t="s">
        <v>43</v>
      </c>
      <c r="E32" s="147" t="str">
        <f t="shared" si="14"/>
        <v/>
      </c>
      <c r="F32" s="148" t="s">
        <v>41</v>
      </c>
      <c r="G32" s="149" t="str">
        <f t="shared" si="15"/>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2"/>
        <v/>
      </c>
      <c r="X32" s="145">
        <f t="shared" si="11"/>
        <v>44554</v>
      </c>
      <c r="Y32" s="77" t="str">
        <f t="shared" si="13"/>
        <v/>
      </c>
      <c r="Z32" s="78"/>
    </row>
    <row r="33" spans="1:26" ht="46" customHeight="1">
      <c r="A33" s="251">
        <f t="shared" si="6"/>
        <v>44555</v>
      </c>
      <c r="B33" s="160" t="s">
        <v>43</v>
      </c>
      <c r="C33" s="146" t="s">
        <v>3</v>
      </c>
      <c r="D33" s="163" t="s">
        <v>43</v>
      </c>
      <c r="E33" s="147" t="str">
        <f t="shared" si="14"/>
        <v/>
      </c>
      <c r="F33" s="148" t="s">
        <v>41</v>
      </c>
      <c r="G33" s="149" t="str">
        <f t="shared" si="15"/>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2"/>
        <v/>
      </c>
      <c r="X33" s="145">
        <f t="shared" si="11"/>
        <v>44555</v>
      </c>
      <c r="Y33" s="77" t="str">
        <f t="shared" si="13"/>
        <v/>
      </c>
      <c r="Z33" s="78"/>
    </row>
    <row r="34" spans="1:26" ht="46" customHeight="1">
      <c r="A34" s="251">
        <f t="shared" si="6"/>
        <v>44556</v>
      </c>
      <c r="B34" s="160" t="s">
        <v>43</v>
      </c>
      <c r="C34" s="146" t="s">
        <v>3</v>
      </c>
      <c r="D34" s="163" t="s">
        <v>43</v>
      </c>
      <c r="E34" s="147" t="str">
        <f t="shared" si="14"/>
        <v/>
      </c>
      <c r="F34" s="148" t="s">
        <v>41</v>
      </c>
      <c r="G34" s="149" t="str">
        <f t="shared" si="15"/>
        <v/>
      </c>
      <c r="H34" s="150" t="s">
        <v>42</v>
      </c>
      <c r="I34" s="151" t="str">
        <f t="shared" ref="I34" si="16">IFERROR((E34+G34/60)*$B$5,"")</f>
        <v/>
      </c>
      <c r="J34" s="137" t="s">
        <v>0</v>
      </c>
      <c r="K34" s="168"/>
      <c r="L34" s="166"/>
      <c r="M34" s="226"/>
      <c r="N34" s="121" t="str">
        <f t="shared" ref="N34" si="17">IF(OR(DBCS(B34)="：",B34="",DBCS(D34)="：",D34=""),"",$D34-$B34)</f>
        <v/>
      </c>
      <c r="O34" s="121" t="str">
        <f t="shared" si="8"/>
        <v/>
      </c>
      <c r="P34" s="122" t="str">
        <f t="shared" ref="P34" si="18">IFERROR(IF(O34&gt;0,FLOOR(O34,"0:30"),""),"")</f>
        <v/>
      </c>
      <c r="Q34" s="123" t="str">
        <f t="shared" si="1"/>
        <v/>
      </c>
      <c r="R34" s="123" t="str">
        <f t="shared" si="2"/>
        <v/>
      </c>
      <c r="S34" s="123" t="str">
        <f t="shared" si="3"/>
        <v/>
      </c>
      <c r="T34" s="123" t="str">
        <f t="shared" si="4"/>
        <v/>
      </c>
      <c r="U34" s="123" t="str">
        <f t="shared" si="5"/>
        <v/>
      </c>
      <c r="V34" s="123" t="str">
        <f t="shared" ref="V34" si="19">IF(OR(DBCS($B34)="：",$B34="",DBCS($D34)="：",$D34=""),"",SUM(Q34:U34))</f>
        <v/>
      </c>
      <c r="W34" s="123" t="str">
        <f t="shared" si="12"/>
        <v/>
      </c>
      <c r="X34" s="145">
        <f t="shared" si="11"/>
        <v>44556</v>
      </c>
      <c r="Y34" s="77"/>
      <c r="Z34" s="78"/>
    </row>
    <row r="35" spans="1:26" ht="46" customHeight="1" thickBot="1">
      <c r="A35" s="252">
        <f t="shared" si="6"/>
        <v>44557</v>
      </c>
      <c r="B35" s="162" t="s">
        <v>80</v>
      </c>
      <c r="C35" s="154" t="s">
        <v>28</v>
      </c>
      <c r="D35" s="165" t="s">
        <v>80</v>
      </c>
      <c r="E35" s="155" t="str">
        <f t="shared" si="14"/>
        <v/>
      </c>
      <c r="F35" s="156" t="s">
        <v>85</v>
      </c>
      <c r="G35" s="157" t="str">
        <f t="shared" si="15"/>
        <v/>
      </c>
      <c r="H35" s="158" t="s">
        <v>105</v>
      </c>
      <c r="I35" s="159" t="str">
        <f t="shared" ref="I35" si="20">IFERROR((E35+G35/60)*$B$5,"")</f>
        <v/>
      </c>
      <c r="J35" s="138" t="s">
        <v>106</v>
      </c>
      <c r="K35" s="169"/>
      <c r="L35" s="167"/>
      <c r="M35" s="226"/>
      <c r="N35" s="121" t="str">
        <f t="shared" ref="N35" si="21">IF(OR(DBCS(B35)="：",B35="",DBCS(D35)="：",D35=""),"",$D35-$B35)</f>
        <v/>
      </c>
      <c r="O35" s="121" t="str">
        <f t="shared" si="8"/>
        <v/>
      </c>
      <c r="P35" s="122" t="str">
        <f t="shared" ref="P35" si="22">IFERROR(IF(O35&gt;0,FLOOR(O35,"0:30"),""),"")</f>
        <v/>
      </c>
      <c r="Q35" s="123" t="str">
        <f t="shared" si="1"/>
        <v/>
      </c>
      <c r="R35" s="123" t="str">
        <f t="shared" si="2"/>
        <v/>
      </c>
      <c r="S35" s="123" t="str">
        <f t="shared" si="3"/>
        <v/>
      </c>
      <c r="T35" s="123" t="str">
        <f t="shared" si="4"/>
        <v/>
      </c>
      <c r="U35" s="123" t="str">
        <f t="shared" si="5"/>
        <v/>
      </c>
      <c r="V35" s="123" t="str">
        <f t="shared" ref="V35" si="23">IF(OR(DBCS($B35)="：",$B35="",DBCS($D35)="：",$D35=""),"",SUM(Q35:U35))</f>
        <v/>
      </c>
      <c r="W35" s="123" t="str">
        <f t="shared" si="12"/>
        <v/>
      </c>
      <c r="X35" s="153">
        <f t="shared" si="11"/>
        <v>44557</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T7:T8"/>
    <mergeCell ref="U7:U8"/>
    <mergeCell ref="V7:V8"/>
    <mergeCell ref="B36:D36"/>
    <mergeCell ref="E36:F36"/>
    <mergeCell ref="G36:H36"/>
    <mergeCell ref="K36:L36"/>
    <mergeCell ref="L7:L8"/>
    <mergeCell ref="M7:M8"/>
    <mergeCell ref="N7:N8"/>
    <mergeCell ref="O7:O8"/>
    <mergeCell ref="P7:P8"/>
    <mergeCell ref="Q7:Q8"/>
    <mergeCell ref="A7:A8"/>
    <mergeCell ref="B7:D8"/>
    <mergeCell ref="E7:H8"/>
    <mergeCell ref="I7:J8"/>
    <mergeCell ref="S7:S8"/>
    <mergeCell ref="R7:R8"/>
    <mergeCell ref="AC1:AC5"/>
    <mergeCell ref="C1:K2"/>
    <mergeCell ref="B3:D3"/>
    <mergeCell ref="B4:D4"/>
    <mergeCell ref="B5:D5"/>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（2022年1月分）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従事者別人件費総括表!A10</f>
        <v>2022</v>
      </c>
      <c r="AJ1" s="107"/>
      <c r="AK1" s="107"/>
      <c r="AL1" s="110" t="s">
        <v>57</v>
      </c>
      <c r="AM1" s="112" t="str">
        <f ca="1">RIGHT(CELL("filename",A1),LEN(CELL("filename",A1))-FIND("]",CELL("filename",A1)))</f>
        <v>1月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従事者別人件費総括表!D10</f>
        <v>1</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44562</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44592</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178" customFormat="1" ht="24" customHeight="1">
      <c r="A7" s="310" t="s">
        <v>8</v>
      </c>
      <c r="B7" s="312" t="s">
        <v>7</v>
      </c>
      <c r="C7" s="312"/>
      <c r="D7" s="312"/>
      <c r="E7" s="314" t="s">
        <v>6</v>
      </c>
      <c r="F7" s="315"/>
      <c r="G7" s="315"/>
      <c r="H7" s="316"/>
      <c r="I7" s="314" t="s">
        <v>5</v>
      </c>
      <c r="J7" s="316"/>
      <c r="K7" s="70" t="s">
        <v>4</v>
      </c>
      <c r="L7" s="333" t="s">
        <v>33</v>
      </c>
      <c r="M7" s="335" t="s">
        <v>154</v>
      </c>
      <c r="N7" s="336" t="s">
        <v>71</v>
      </c>
      <c r="O7" s="322" t="s">
        <v>45</v>
      </c>
      <c r="P7" s="322" t="s">
        <v>46</v>
      </c>
      <c r="Q7" s="322" t="s">
        <v>72</v>
      </c>
      <c r="R7" s="322" t="s">
        <v>75</v>
      </c>
      <c r="S7" s="322" t="s">
        <v>70</v>
      </c>
      <c r="T7" s="322" t="s">
        <v>54</v>
      </c>
      <c r="U7" s="322" t="s">
        <v>73</v>
      </c>
      <c r="V7" s="323" t="s">
        <v>76</v>
      </c>
      <c r="W7" s="177"/>
      <c r="X7" s="223"/>
    </row>
    <row r="8" spans="1:41" s="178" customFormat="1" ht="24" customHeight="1">
      <c r="A8" s="311"/>
      <c r="B8" s="313"/>
      <c r="C8" s="313"/>
      <c r="D8" s="313"/>
      <c r="E8" s="317"/>
      <c r="F8" s="318"/>
      <c r="G8" s="318"/>
      <c r="H8" s="319"/>
      <c r="I8" s="320"/>
      <c r="J8" s="321"/>
      <c r="K8" s="71" t="s">
        <v>40</v>
      </c>
      <c r="L8" s="334"/>
      <c r="M8" s="335"/>
      <c r="N8" s="336"/>
      <c r="O8" s="322"/>
      <c r="P8" s="322"/>
      <c r="Q8" s="322"/>
      <c r="R8" s="322"/>
      <c r="S8" s="322"/>
      <c r="T8" s="322"/>
      <c r="U8" s="322"/>
      <c r="V8" s="323"/>
      <c r="W8" s="177"/>
      <c r="X8" s="223"/>
    </row>
    <row r="9" spans="1:41" ht="46" customHeight="1">
      <c r="A9" s="145">
        <f>X9</f>
        <v>44562</v>
      </c>
      <c r="B9" s="160" t="s">
        <v>43</v>
      </c>
      <c r="C9" s="146" t="s">
        <v>3</v>
      </c>
      <c r="D9" s="163" t="s">
        <v>43</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44562</v>
      </c>
      <c r="Z9" s="78"/>
    </row>
    <row r="10" spans="1:41" ht="46" customHeight="1">
      <c r="A10" s="145">
        <f t="shared" ref="A10:A35" si="6">X10</f>
        <v>44563</v>
      </c>
      <c r="B10" s="160" t="s">
        <v>43</v>
      </c>
      <c r="C10" s="146" t="s">
        <v>3</v>
      </c>
      <c r="D10" s="163" t="s">
        <v>43</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44563</v>
      </c>
      <c r="Z10" s="78"/>
    </row>
    <row r="11" spans="1:41" ht="46" customHeight="1">
      <c r="A11" s="145">
        <f t="shared" si="6"/>
        <v>44564</v>
      </c>
      <c r="B11" s="160" t="s">
        <v>43</v>
      </c>
      <c r="C11" s="146" t="s">
        <v>3</v>
      </c>
      <c r="D11" s="163" t="s">
        <v>43</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44564</v>
      </c>
      <c r="Z11" s="78"/>
    </row>
    <row r="12" spans="1:41" ht="46" customHeight="1">
      <c r="A12" s="145">
        <f t="shared" si="6"/>
        <v>44565</v>
      </c>
      <c r="B12" s="160" t="s">
        <v>43</v>
      </c>
      <c r="C12" s="146" t="s">
        <v>3</v>
      </c>
      <c r="D12" s="163" t="s">
        <v>43</v>
      </c>
      <c r="E12" s="147" t="str">
        <f t="shared" ref="E12:E35" si="12">IFERROR(HOUR(P12),"")</f>
        <v/>
      </c>
      <c r="F12" s="148" t="s">
        <v>41</v>
      </c>
      <c r="G12" s="149" t="str">
        <f t="shared" ref="G12:G35" si="13">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44565</v>
      </c>
      <c r="Z12" s="78"/>
    </row>
    <row r="13" spans="1:41" ht="46" customHeight="1">
      <c r="A13" s="145">
        <f t="shared" si="6"/>
        <v>44566</v>
      </c>
      <c r="B13" s="160" t="s">
        <v>43</v>
      </c>
      <c r="C13" s="146" t="s">
        <v>3</v>
      </c>
      <c r="D13" s="163" t="s">
        <v>43</v>
      </c>
      <c r="E13" s="147" t="str">
        <f t="shared" si="12"/>
        <v/>
      </c>
      <c r="F13" s="148" t="s">
        <v>41</v>
      </c>
      <c r="G13" s="149" t="str">
        <f t="shared" si="13"/>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44566</v>
      </c>
      <c r="Y13" s="77" t="str">
        <f t="shared" ref="Y13:Y33" si="15">IF(OR(DBCS($B13)="：",$B13="",DBCS($D13)="：",$D13=""),"",MAX(MIN($D13,TIME(23,59,59))-MAX($B13,$AF$1),0))</f>
        <v/>
      </c>
      <c r="Z13" s="78"/>
    </row>
    <row r="14" spans="1:41" ht="46" customHeight="1">
      <c r="A14" s="145">
        <f t="shared" si="6"/>
        <v>44567</v>
      </c>
      <c r="B14" s="160" t="s">
        <v>43</v>
      </c>
      <c r="C14" s="146" t="s">
        <v>3</v>
      </c>
      <c r="D14" s="163" t="s">
        <v>43</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44567</v>
      </c>
      <c r="Y14" s="77" t="str">
        <f t="shared" si="15"/>
        <v/>
      </c>
      <c r="Z14" s="78"/>
    </row>
    <row r="15" spans="1:41" ht="46" customHeight="1">
      <c r="A15" s="145">
        <f t="shared" si="6"/>
        <v>44568</v>
      </c>
      <c r="B15" s="160" t="s">
        <v>43</v>
      </c>
      <c r="C15" s="146" t="s">
        <v>3</v>
      </c>
      <c r="D15" s="163" t="s">
        <v>43</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44568</v>
      </c>
      <c r="Y15" s="77" t="str">
        <f t="shared" si="15"/>
        <v/>
      </c>
      <c r="Z15" s="78"/>
    </row>
    <row r="16" spans="1:41" ht="46" customHeight="1">
      <c r="A16" s="145">
        <f t="shared" si="6"/>
        <v>44569</v>
      </c>
      <c r="B16" s="160" t="s">
        <v>43</v>
      </c>
      <c r="C16" s="146" t="s">
        <v>3</v>
      </c>
      <c r="D16" s="163" t="s">
        <v>43</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44569</v>
      </c>
      <c r="Y16" s="77" t="str">
        <f t="shared" si="15"/>
        <v/>
      </c>
      <c r="Z16" s="78"/>
    </row>
    <row r="17" spans="1:26" ht="46" customHeight="1">
      <c r="A17" s="145">
        <f t="shared" si="6"/>
        <v>44570</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44570</v>
      </c>
      <c r="Y17" s="77" t="str">
        <f t="shared" si="15"/>
        <v/>
      </c>
      <c r="Z17" s="78"/>
    </row>
    <row r="18" spans="1:26" ht="46" customHeight="1">
      <c r="A18" s="145">
        <f t="shared" si="6"/>
        <v>44571</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44571</v>
      </c>
      <c r="Y18" s="77" t="str">
        <f t="shared" si="15"/>
        <v/>
      </c>
      <c r="Z18" s="78"/>
    </row>
    <row r="19" spans="1:26" ht="46" customHeight="1">
      <c r="A19" s="145">
        <f t="shared" si="6"/>
        <v>44572</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44572</v>
      </c>
      <c r="Y19" s="77" t="str">
        <f t="shared" si="15"/>
        <v/>
      </c>
      <c r="Z19" s="78"/>
    </row>
    <row r="20" spans="1:26" ht="46" customHeight="1">
      <c r="A20" s="145">
        <f t="shared" si="6"/>
        <v>44573</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44573</v>
      </c>
      <c r="Y20" s="77" t="str">
        <f t="shared" si="15"/>
        <v/>
      </c>
      <c r="Z20" s="78"/>
    </row>
    <row r="21" spans="1:26" ht="46" customHeight="1">
      <c r="A21" s="145">
        <f t="shared" si="6"/>
        <v>44574</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44574</v>
      </c>
      <c r="Y21" s="77" t="str">
        <f t="shared" si="15"/>
        <v/>
      </c>
      <c r="Z21" s="78"/>
    </row>
    <row r="22" spans="1:26" ht="46" customHeight="1">
      <c r="A22" s="145">
        <f t="shared" si="6"/>
        <v>44575</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44575</v>
      </c>
      <c r="Y22" s="77" t="str">
        <f t="shared" si="15"/>
        <v/>
      </c>
      <c r="Z22" s="78"/>
    </row>
    <row r="23" spans="1:26" ht="46" customHeight="1">
      <c r="A23" s="145">
        <f t="shared" si="6"/>
        <v>44576</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44576</v>
      </c>
      <c r="Y23" s="77" t="str">
        <f t="shared" si="15"/>
        <v/>
      </c>
      <c r="Z23" s="78"/>
    </row>
    <row r="24" spans="1:26" ht="46" customHeight="1">
      <c r="A24" s="145">
        <f t="shared" si="6"/>
        <v>44577</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44577</v>
      </c>
      <c r="Y24" s="77" t="str">
        <f t="shared" si="15"/>
        <v/>
      </c>
      <c r="Z24" s="78"/>
    </row>
    <row r="25" spans="1:26" ht="46" customHeight="1">
      <c r="A25" s="145">
        <f t="shared" si="6"/>
        <v>44578</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44578</v>
      </c>
      <c r="Y25" s="77" t="str">
        <f t="shared" si="15"/>
        <v/>
      </c>
      <c r="Z25" s="78"/>
    </row>
    <row r="26" spans="1:26" ht="46" customHeight="1">
      <c r="A26" s="145">
        <f t="shared" si="6"/>
        <v>44579</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44579</v>
      </c>
      <c r="Y26" s="77" t="str">
        <f t="shared" si="15"/>
        <v/>
      </c>
      <c r="Z26" s="78"/>
    </row>
    <row r="27" spans="1:26" ht="46" customHeight="1">
      <c r="A27" s="145">
        <f t="shared" si="6"/>
        <v>44580</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44580</v>
      </c>
      <c r="Y27" s="77" t="str">
        <f t="shared" si="15"/>
        <v/>
      </c>
      <c r="Z27" s="78"/>
    </row>
    <row r="28" spans="1:26" ht="46" customHeight="1">
      <c r="A28" s="145">
        <f t="shared" si="6"/>
        <v>44581</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44581</v>
      </c>
      <c r="Y28" s="77" t="str">
        <f t="shared" si="15"/>
        <v/>
      </c>
      <c r="Z28" s="78"/>
    </row>
    <row r="29" spans="1:26" ht="46" customHeight="1">
      <c r="A29" s="145">
        <f t="shared" si="6"/>
        <v>44582</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44582</v>
      </c>
      <c r="Y29" s="77" t="str">
        <f t="shared" si="15"/>
        <v/>
      </c>
      <c r="Z29" s="78"/>
    </row>
    <row r="30" spans="1:26" ht="46" customHeight="1">
      <c r="A30" s="145">
        <f t="shared" si="6"/>
        <v>44583</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44583</v>
      </c>
      <c r="Y30" s="77" t="str">
        <f t="shared" si="15"/>
        <v/>
      </c>
      <c r="Z30" s="78"/>
    </row>
    <row r="31" spans="1:26" ht="46" customHeight="1">
      <c r="A31" s="145">
        <f t="shared" si="6"/>
        <v>44584</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44584</v>
      </c>
      <c r="Y31" s="77" t="str">
        <f t="shared" si="15"/>
        <v/>
      </c>
      <c r="Z31" s="78"/>
    </row>
    <row r="32" spans="1:26" ht="46" customHeight="1">
      <c r="A32" s="145">
        <f t="shared" si="6"/>
        <v>44585</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44585</v>
      </c>
      <c r="Y32" s="77" t="str">
        <f t="shared" si="15"/>
        <v/>
      </c>
      <c r="Z32" s="78"/>
    </row>
    <row r="33" spans="1:26" ht="46" customHeight="1">
      <c r="A33" s="145">
        <f t="shared" si="6"/>
        <v>44586</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44586</v>
      </c>
      <c r="Y33" s="77" t="str">
        <f t="shared" si="15"/>
        <v/>
      </c>
      <c r="Z33" s="78"/>
    </row>
    <row r="34" spans="1:26" ht="46" customHeight="1">
      <c r="A34" s="145">
        <f t="shared" si="6"/>
        <v>44587</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44587</v>
      </c>
      <c r="Y34" s="77"/>
      <c r="Z34" s="78"/>
    </row>
    <row r="35" spans="1:26" ht="46" customHeight="1" thickBot="1">
      <c r="A35" s="153">
        <f t="shared" si="6"/>
        <v>44588</v>
      </c>
      <c r="B35" s="162" t="s">
        <v>80</v>
      </c>
      <c r="C35" s="154" t="s">
        <v>28</v>
      </c>
      <c r="D35" s="165" t="s">
        <v>80</v>
      </c>
      <c r="E35" s="155" t="str">
        <f t="shared" si="12"/>
        <v/>
      </c>
      <c r="F35" s="156" t="s">
        <v>85</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44588</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（2022年2月分）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従事者別人件費総括表!A12</f>
        <v>2022</v>
      </c>
      <c r="AJ1" s="107"/>
      <c r="AK1" s="107"/>
      <c r="AL1" s="110" t="s">
        <v>57</v>
      </c>
      <c r="AM1" s="112" t="str">
        <f ca="1">RIGHT(CELL("filename",A1),LEN(CELL("filename",A1))-FIND("]",CELL("filename",A1)))</f>
        <v>2月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従事者別人件費総括表!D12</f>
        <v>2</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44593</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44620</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28</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31</v>
      </c>
      <c r="AF6" s="107" t="s">
        <v>51</v>
      </c>
    </row>
    <row r="7" spans="1:41" s="178" customFormat="1" ht="24" customHeight="1">
      <c r="A7" s="310" t="s">
        <v>8</v>
      </c>
      <c r="B7" s="312" t="s">
        <v>7</v>
      </c>
      <c r="C7" s="312"/>
      <c r="D7" s="312"/>
      <c r="E7" s="314" t="s">
        <v>6</v>
      </c>
      <c r="F7" s="315"/>
      <c r="G7" s="315"/>
      <c r="H7" s="316"/>
      <c r="I7" s="314" t="s">
        <v>5</v>
      </c>
      <c r="J7" s="316"/>
      <c r="K7" s="70" t="s">
        <v>4</v>
      </c>
      <c r="L7" s="333" t="s">
        <v>33</v>
      </c>
      <c r="M7" s="337" t="s">
        <v>154</v>
      </c>
      <c r="N7" s="336" t="s">
        <v>71</v>
      </c>
      <c r="O7" s="322" t="s">
        <v>45</v>
      </c>
      <c r="P7" s="322" t="s">
        <v>46</v>
      </c>
      <c r="Q7" s="322" t="s">
        <v>72</v>
      </c>
      <c r="R7" s="322" t="s">
        <v>75</v>
      </c>
      <c r="S7" s="322" t="s">
        <v>70</v>
      </c>
      <c r="T7" s="322" t="s">
        <v>54</v>
      </c>
      <c r="U7" s="322" t="s">
        <v>73</v>
      </c>
      <c r="V7" s="323" t="s">
        <v>76</v>
      </c>
      <c r="W7" s="177"/>
      <c r="X7" s="223"/>
    </row>
    <row r="8" spans="1:41" s="178" customFormat="1" ht="24" customHeight="1">
      <c r="A8" s="311"/>
      <c r="B8" s="313"/>
      <c r="C8" s="313"/>
      <c r="D8" s="313"/>
      <c r="E8" s="317"/>
      <c r="F8" s="318"/>
      <c r="G8" s="318"/>
      <c r="H8" s="319"/>
      <c r="I8" s="320"/>
      <c r="J8" s="321"/>
      <c r="K8" s="71" t="s">
        <v>40</v>
      </c>
      <c r="L8" s="334"/>
      <c r="M8" s="337"/>
      <c r="N8" s="336"/>
      <c r="O8" s="322"/>
      <c r="P8" s="322"/>
      <c r="Q8" s="322"/>
      <c r="R8" s="322"/>
      <c r="S8" s="322"/>
      <c r="T8" s="322"/>
      <c r="U8" s="322"/>
      <c r="V8" s="323"/>
      <c r="W8" s="177"/>
      <c r="X8" s="223"/>
    </row>
    <row r="9" spans="1:41" ht="46" customHeight="1">
      <c r="A9" s="145">
        <f>X9</f>
        <v>44593</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44593</v>
      </c>
      <c r="Z9" s="78"/>
    </row>
    <row r="10" spans="1:41" ht="46" customHeight="1">
      <c r="A10" s="145">
        <f t="shared" ref="A10:A35" si="6">X10</f>
        <v>44594</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44594</v>
      </c>
      <c r="Z10" s="78"/>
    </row>
    <row r="11" spans="1:41" ht="46" customHeight="1">
      <c r="A11" s="145">
        <f t="shared" si="6"/>
        <v>44595</v>
      </c>
      <c r="B11" s="160" t="s">
        <v>80</v>
      </c>
      <c r="C11" s="146" t="s">
        <v>3</v>
      </c>
      <c r="D11" s="163" t="s">
        <v>80</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44595</v>
      </c>
      <c r="Z11" s="78"/>
    </row>
    <row r="12" spans="1:41" ht="46" customHeight="1">
      <c r="A12" s="145">
        <f t="shared" si="6"/>
        <v>44596</v>
      </c>
      <c r="B12" s="160" t="s">
        <v>80</v>
      </c>
      <c r="C12" s="146" t="s">
        <v>3</v>
      </c>
      <c r="D12" s="163" t="s">
        <v>80</v>
      </c>
      <c r="E12" s="147" t="str">
        <f t="shared" ref="E12:E35" si="12">IFERROR(HOUR(P12),"")</f>
        <v/>
      </c>
      <c r="F12" s="148" t="s">
        <v>41</v>
      </c>
      <c r="G12" s="149" t="str">
        <f t="shared" ref="G12:G35" si="13">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44596</v>
      </c>
      <c r="Z12" s="78"/>
    </row>
    <row r="13" spans="1:41" ht="46" customHeight="1">
      <c r="A13" s="145">
        <f t="shared" si="6"/>
        <v>44597</v>
      </c>
      <c r="B13" s="160" t="s">
        <v>80</v>
      </c>
      <c r="C13" s="146" t="s">
        <v>3</v>
      </c>
      <c r="D13" s="163" t="s">
        <v>80</v>
      </c>
      <c r="E13" s="147" t="str">
        <f t="shared" si="12"/>
        <v/>
      </c>
      <c r="F13" s="148" t="s">
        <v>41</v>
      </c>
      <c r="G13" s="149" t="str">
        <f t="shared" si="13"/>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44597</v>
      </c>
      <c r="Y13" s="77" t="str">
        <f t="shared" ref="Y13:Y33" si="15">IF(OR(DBCS($B13)="：",$B13="",DBCS($D13)="：",$D13=""),"",MAX(MIN($D13,TIME(23,59,59))-MAX($B13,$AF$1),0))</f>
        <v/>
      </c>
      <c r="Z13" s="78"/>
    </row>
    <row r="14" spans="1:41" ht="46" customHeight="1">
      <c r="A14" s="145">
        <f t="shared" si="6"/>
        <v>44598</v>
      </c>
      <c r="B14" s="160" t="s">
        <v>80</v>
      </c>
      <c r="C14" s="146" t="s">
        <v>3</v>
      </c>
      <c r="D14" s="163" t="s">
        <v>80</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44598</v>
      </c>
      <c r="Y14" s="77" t="str">
        <f t="shared" si="15"/>
        <v/>
      </c>
      <c r="Z14" s="78"/>
    </row>
    <row r="15" spans="1:41" ht="46" customHeight="1">
      <c r="A15" s="145">
        <f t="shared" si="6"/>
        <v>44599</v>
      </c>
      <c r="B15" s="160" t="s">
        <v>80</v>
      </c>
      <c r="C15" s="146" t="s">
        <v>3</v>
      </c>
      <c r="D15" s="163" t="s">
        <v>80</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44599</v>
      </c>
      <c r="Y15" s="77" t="str">
        <f t="shared" si="15"/>
        <v/>
      </c>
      <c r="Z15" s="78"/>
    </row>
    <row r="16" spans="1:41" ht="46" customHeight="1">
      <c r="A16" s="145">
        <f t="shared" si="6"/>
        <v>44600</v>
      </c>
      <c r="B16" s="160" t="s">
        <v>43</v>
      </c>
      <c r="C16" s="146" t="s">
        <v>3</v>
      </c>
      <c r="D16" s="163" t="s">
        <v>43</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44600</v>
      </c>
      <c r="Y16" s="77" t="str">
        <f t="shared" si="15"/>
        <v/>
      </c>
      <c r="Z16" s="78"/>
    </row>
    <row r="17" spans="1:26" ht="46" customHeight="1">
      <c r="A17" s="145">
        <f t="shared" si="6"/>
        <v>44601</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44601</v>
      </c>
      <c r="Y17" s="77" t="str">
        <f t="shared" si="15"/>
        <v/>
      </c>
      <c r="Z17" s="78"/>
    </row>
    <row r="18" spans="1:26" ht="46" customHeight="1">
      <c r="A18" s="145">
        <f t="shared" si="6"/>
        <v>44602</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44602</v>
      </c>
      <c r="Y18" s="77" t="str">
        <f t="shared" si="15"/>
        <v/>
      </c>
      <c r="Z18" s="78"/>
    </row>
    <row r="19" spans="1:26" ht="46" customHeight="1">
      <c r="A19" s="145">
        <f t="shared" si="6"/>
        <v>44603</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44603</v>
      </c>
      <c r="Y19" s="77" t="str">
        <f t="shared" si="15"/>
        <v/>
      </c>
      <c r="Z19" s="78"/>
    </row>
    <row r="20" spans="1:26" ht="46" customHeight="1">
      <c r="A20" s="145">
        <f t="shared" si="6"/>
        <v>44604</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44604</v>
      </c>
      <c r="Y20" s="77" t="str">
        <f t="shared" si="15"/>
        <v/>
      </c>
      <c r="Z20" s="78"/>
    </row>
    <row r="21" spans="1:26" ht="46" customHeight="1">
      <c r="A21" s="145">
        <f t="shared" si="6"/>
        <v>44605</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44605</v>
      </c>
      <c r="Y21" s="77" t="str">
        <f t="shared" si="15"/>
        <v/>
      </c>
      <c r="Z21" s="78"/>
    </row>
    <row r="22" spans="1:26" ht="46" customHeight="1">
      <c r="A22" s="145">
        <f t="shared" si="6"/>
        <v>44606</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44606</v>
      </c>
      <c r="Y22" s="77" t="str">
        <f t="shared" si="15"/>
        <v/>
      </c>
      <c r="Z22" s="78"/>
    </row>
    <row r="23" spans="1:26" ht="46" customHeight="1">
      <c r="A23" s="145">
        <f t="shared" si="6"/>
        <v>44607</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44607</v>
      </c>
      <c r="Y23" s="77" t="str">
        <f t="shared" si="15"/>
        <v/>
      </c>
      <c r="Z23" s="78"/>
    </row>
    <row r="24" spans="1:26" ht="46" customHeight="1">
      <c r="A24" s="145">
        <f t="shared" si="6"/>
        <v>44608</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44608</v>
      </c>
      <c r="Y24" s="77" t="str">
        <f t="shared" si="15"/>
        <v/>
      </c>
      <c r="Z24" s="78"/>
    </row>
    <row r="25" spans="1:26" ht="46" customHeight="1">
      <c r="A25" s="145">
        <f t="shared" si="6"/>
        <v>44609</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44609</v>
      </c>
      <c r="Y25" s="77" t="str">
        <f t="shared" si="15"/>
        <v/>
      </c>
      <c r="Z25" s="78"/>
    </row>
    <row r="26" spans="1:26" ht="46" customHeight="1">
      <c r="A26" s="145">
        <f t="shared" si="6"/>
        <v>44610</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44610</v>
      </c>
      <c r="Y26" s="77" t="str">
        <f t="shared" si="15"/>
        <v/>
      </c>
      <c r="Z26" s="78"/>
    </row>
    <row r="27" spans="1:26" ht="46" customHeight="1">
      <c r="A27" s="145">
        <f t="shared" si="6"/>
        <v>44611</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44611</v>
      </c>
      <c r="Y27" s="77" t="str">
        <f t="shared" si="15"/>
        <v/>
      </c>
      <c r="Z27" s="78"/>
    </row>
    <row r="28" spans="1:26" ht="46" customHeight="1">
      <c r="A28" s="145">
        <f t="shared" si="6"/>
        <v>44612</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44612</v>
      </c>
      <c r="Y28" s="77" t="str">
        <f t="shared" si="15"/>
        <v/>
      </c>
      <c r="Z28" s="78"/>
    </row>
    <row r="29" spans="1:26" ht="46" customHeight="1">
      <c r="A29" s="145">
        <f t="shared" si="6"/>
        <v>44613</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44613</v>
      </c>
      <c r="Y29" s="77" t="str">
        <f t="shared" si="15"/>
        <v/>
      </c>
      <c r="Z29" s="78"/>
    </row>
    <row r="30" spans="1:26" ht="46" customHeight="1">
      <c r="A30" s="145">
        <f t="shared" si="6"/>
        <v>44614</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44614</v>
      </c>
      <c r="Y30" s="77" t="str">
        <f t="shared" si="15"/>
        <v/>
      </c>
      <c r="Z30" s="78"/>
    </row>
    <row r="31" spans="1:26" ht="46" customHeight="1">
      <c r="A31" s="145">
        <f t="shared" si="6"/>
        <v>44615</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44615</v>
      </c>
      <c r="Y31" s="77" t="str">
        <f t="shared" si="15"/>
        <v/>
      </c>
      <c r="Z31" s="78"/>
    </row>
    <row r="32" spans="1:26" ht="46" customHeight="1">
      <c r="A32" s="145">
        <f t="shared" si="6"/>
        <v>44616</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44616</v>
      </c>
      <c r="Y32" s="77" t="str">
        <f t="shared" si="15"/>
        <v/>
      </c>
      <c r="Z32" s="78"/>
    </row>
    <row r="33" spans="1:26" ht="46" customHeight="1">
      <c r="A33" s="145">
        <f t="shared" si="6"/>
        <v>44617</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44617</v>
      </c>
      <c r="Y33" s="77" t="str">
        <f t="shared" si="15"/>
        <v/>
      </c>
      <c r="Z33" s="78"/>
    </row>
    <row r="34" spans="1:26" ht="46" customHeight="1">
      <c r="A34" s="145">
        <f t="shared" si="6"/>
        <v>44618</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44618</v>
      </c>
      <c r="Y34" s="77"/>
      <c r="Z34" s="78"/>
    </row>
    <row r="35" spans="1:26" ht="46" customHeight="1" thickBot="1">
      <c r="A35" s="153">
        <f t="shared" si="6"/>
        <v>44619</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44619</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51"/>
  <sheetViews>
    <sheetView zoomScale="70" zoomScaleNormal="70" zoomScaleSheetLayoutView="50" workbookViewId="0">
      <selection activeCell="B9" sqref="B9"/>
    </sheetView>
  </sheetViews>
  <sheetFormatPr defaultColWidth="11.36328125" defaultRowHeight="13"/>
  <cols>
    <col min="1" max="1" width="16.7265625" style="4" customWidth="1"/>
    <col min="2" max="2" width="11.08984375" style="4" customWidth="1"/>
    <col min="3" max="3" width="3.7265625" style="178" bestFit="1" customWidth="1"/>
    <col min="4" max="4" width="11.08984375" style="4" customWidth="1"/>
    <col min="5" max="5" width="5.7265625" style="4" customWidth="1"/>
    <col min="6" max="6" width="5.08984375" style="4" customWidth="1"/>
    <col min="7" max="7" width="5.7265625" style="4" customWidth="1"/>
    <col min="8" max="8" width="3.08984375" style="4" customWidth="1"/>
    <col min="9" max="9" width="12.90625" style="4" customWidth="1"/>
    <col min="10" max="10" width="2.90625" style="4" customWidth="1"/>
    <col min="11" max="11" width="77.453125" style="7" customWidth="1"/>
    <col min="12" max="12" width="11.36328125" style="4"/>
    <col min="13" max="13" width="8.7265625" style="4" customWidth="1"/>
    <col min="14" max="16" width="8.7265625" style="4" hidden="1" customWidth="1"/>
    <col min="17" max="21" width="7.453125" style="4" hidden="1" customWidth="1"/>
    <col min="22" max="23" width="8.6328125" style="4" hidden="1" customWidth="1"/>
    <col min="24" max="24" width="15.26953125" style="4" hidden="1" customWidth="1"/>
    <col min="25" max="25" width="8.6328125" style="4" hidden="1" customWidth="1"/>
    <col min="26" max="26" width="9.26953125" style="4" hidden="1" customWidth="1"/>
    <col min="27" max="41" width="0" style="4" hidden="1" customWidth="1"/>
    <col min="42" max="261" width="11.36328125" style="4"/>
    <col min="262" max="262" width="16.7265625" style="4" customWidth="1"/>
    <col min="263" max="263" width="11.08984375" style="4" customWidth="1"/>
    <col min="264" max="264" width="3.7265625" style="4" bestFit="1" customWidth="1"/>
    <col min="265" max="265" width="11.08984375" style="4" customWidth="1"/>
    <col min="266" max="266" width="6" style="4" customWidth="1"/>
    <col min="267" max="267" width="5.08984375" style="4" customWidth="1"/>
    <col min="268" max="268" width="5.7265625" style="4" customWidth="1"/>
    <col min="269" max="269" width="3.08984375" style="4" customWidth="1"/>
    <col min="270" max="270" width="12.90625" style="4" customWidth="1"/>
    <col min="271" max="271" width="2.90625" style="4" customWidth="1"/>
    <col min="272" max="272" width="77.453125" style="4" customWidth="1"/>
    <col min="273" max="517" width="11.36328125" style="4"/>
    <col min="518" max="518" width="16.7265625" style="4" customWidth="1"/>
    <col min="519" max="519" width="11.08984375" style="4" customWidth="1"/>
    <col min="520" max="520" width="3.7265625" style="4" bestFit="1" customWidth="1"/>
    <col min="521" max="521" width="11.08984375" style="4" customWidth="1"/>
    <col min="522" max="522" width="6" style="4" customWidth="1"/>
    <col min="523" max="523" width="5.08984375" style="4" customWidth="1"/>
    <col min="524" max="524" width="5.7265625" style="4" customWidth="1"/>
    <col min="525" max="525" width="3.08984375" style="4" customWidth="1"/>
    <col min="526" max="526" width="12.90625" style="4" customWidth="1"/>
    <col min="527" max="527" width="2.90625" style="4" customWidth="1"/>
    <col min="528" max="528" width="77.453125" style="4" customWidth="1"/>
    <col min="529" max="773" width="11.36328125" style="4"/>
    <col min="774" max="774" width="16.7265625" style="4" customWidth="1"/>
    <col min="775" max="775" width="11.08984375" style="4" customWidth="1"/>
    <col min="776" max="776" width="3.7265625" style="4" bestFit="1" customWidth="1"/>
    <col min="777" max="777" width="11.08984375" style="4" customWidth="1"/>
    <col min="778" max="778" width="6" style="4" customWidth="1"/>
    <col min="779" max="779" width="5.08984375" style="4" customWidth="1"/>
    <col min="780" max="780" width="5.7265625" style="4" customWidth="1"/>
    <col min="781" max="781" width="3.08984375" style="4" customWidth="1"/>
    <col min="782" max="782" width="12.90625" style="4" customWidth="1"/>
    <col min="783" max="783" width="2.90625" style="4" customWidth="1"/>
    <col min="784" max="784" width="77.453125" style="4" customWidth="1"/>
    <col min="785" max="1029" width="11.36328125" style="4"/>
    <col min="1030" max="1030" width="16.7265625" style="4" customWidth="1"/>
    <col min="1031" max="1031" width="11.08984375" style="4" customWidth="1"/>
    <col min="1032" max="1032" width="3.7265625" style="4" bestFit="1" customWidth="1"/>
    <col min="1033" max="1033" width="11.08984375" style="4" customWidth="1"/>
    <col min="1034" max="1034" width="6" style="4" customWidth="1"/>
    <col min="1035" max="1035" width="5.08984375" style="4" customWidth="1"/>
    <col min="1036" max="1036" width="5.7265625" style="4" customWidth="1"/>
    <col min="1037" max="1037" width="3.08984375" style="4" customWidth="1"/>
    <col min="1038" max="1038" width="12.90625" style="4" customWidth="1"/>
    <col min="1039" max="1039" width="2.90625" style="4" customWidth="1"/>
    <col min="1040" max="1040" width="77.453125" style="4" customWidth="1"/>
    <col min="1041" max="1285" width="11.36328125" style="4"/>
    <col min="1286" max="1286" width="16.7265625" style="4" customWidth="1"/>
    <col min="1287" max="1287" width="11.08984375" style="4" customWidth="1"/>
    <col min="1288" max="1288" width="3.7265625" style="4" bestFit="1" customWidth="1"/>
    <col min="1289" max="1289" width="11.08984375" style="4" customWidth="1"/>
    <col min="1290" max="1290" width="6" style="4" customWidth="1"/>
    <col min="1291" max="1291" width="5.08984375" style="4" customWidth="1"/>
    <col min="1292" max="1292" width="5.7265625" style="4" customWidth="1"/>
    <col min="1293" max="1293" width="3.08984375" style="4" customWidth="1"/>
    <col min="1294" max="1294" width="12.90625" style="4" customWidth="1"/>
    <col min="1295" max="1295" width="2.90625" style="4" customWidth="1"/>
    <col min="1296" max="1296" width="77.453125" style="4" customWidth="1"/>
    <col min="1297" max="1541" width="11.36328125" style="4"/>
    <col min="1542" max="1542" width="16.7265625" style="4" customWidth="1"/>
    <col min="1543" max="1543" width="11.08984375" style="4" customWidth="1"/>
    <col min="1544" max="1544" width="3.7265625" style="4" bestFit="1" customWidth="1"/>
    <col min="1545" max="1545" width="11.08984375" style="4" customWidth="1"/>
    <col min="1546" max="1546" width="6" style="4" customWidth="1"/>
    <col min="1547" max="1547" width="5.08984375" style="4" customWidth="1"/>
    <col min="1548" max="1548" width="5.7265625" style="4" customWidth="1"/>
    <col min="1549" max="1549" width="3.08984375" style="4" customWidth="1"/>
    <col min="1550" max="1550" width="12.90625" style="4" customWidth="1"/>
    <col min="1551" max="1551" width="2.90625" style="4" customWidth="1"/>
    <col min="1552" max="1552" width="77.453125" style="4" customWidth="1"/>
    <col min="1553" max="1797" width="11.36328125" style="4"/>
    <col min="1798" max="1798" width="16.7265625" style="4" customWidth="1"/>
    <col min="1799" max="1799" width="11.08984375" style="4" customWidth="1"/>
    <col min="1800" max="1800" width="3.7265625" style="4" bestFit="1" customWidth="1"/>
    <col min="1801" max="1801" width="11.08984375" style="4" customWidth="1"/>
    <col min="1802" max="1802" width="6" style="4" customWidth="1"/>
    <col min="1803" max="1803" width="5.08984375" style="4" customWidth="1"/>
    <col min="1804" max="1804" width="5.7265625" style="4" customWidth="1"/>
    <col min="1805" max="1805" width="3.08984375" style="4" customWidth="1"/>
    <col min="1806" max="1806" width="12.90625" style="4" customWidth="1"/>
    <col min="1807" max="1807" width="2.90625" style="4" customWidth="1"/>
    <col min="1808" max="1808" width="77.453125" style="4" customWidth="1"/>
    <col min="1809" max="2053" width="11.36328125" style="4"/>
    <col min="2054" max="2054" width="16.7265625" style="4" customWidth="1"/>
    <col min="2055" max="2055" width="11.08984375" style="4" customWidth="1"/>
    <col min="2056" max="2056" width="3.7265625" style="4" bestFit="1" customWidth="1"/>
    <col min="2057" max="2057" width="11.08984375" style="4" customWidth="1"/>
    <col min="2058" max="2058" width="6" style="4" customWidth="1"/>
    <col min="2059" max="2059" width="5.08984375" style="4" customWidth="1"/>
    <col min="2060" max="2060" width="5.7265625" style="4" customWidth="1"/>
    <col min="2061" max="2061" width="3.08984375" style="4" customWidth="1"/>
    <col min="2062" max="2062" width="12.90625" style="4" customWidth="1"/>
    <col min="2063" max="2063" width="2.90625" style="4" customWidth="1"/>
    <col min="2064" max="2064" width="77.453125" style="4" customWidth="1"/>
    <col min="2065" max="2309" width="11.36328125" style="4"/>
    <col min="2310" max="2310" width="16.7265625" style="4" customWidth="1"/>
    <col min="2311" max="2311" width="11.08984375" style="4" customWidth="1"/>
    <col min="2312" max="2312" width="3.7265625" style="4" bestFit="1" customWidth="1"/>
    <col min="2313" max="2313" width="11.08984375" style="4" customWidth="1"/>
    <col min="2314" max="2314" width="6" style="4" customWidth="1"/>
    <col min="2315" max="2315" width="5.08984375" style="4" customWidth="1"/>
    <col min="2316" max="2316" width="5.7265625" style="4" customWidth="1"/>
    <col min="2317" max="2317" width="3.08984375" style="4" customWidth="1"/>
    <col min="2318" max="2318" width="12.90625" style="4" customWidth="1"/>
    <col min="2319" max="2319" width="2.90625" style="4" customWidth="1"/>
    <col min="2320" max="2320" width="77.453125" style="4" customWidth="1"/>
    <col min="2321" max="2565" width="11.36328125" style="4"/>
    <col min="2566" max="2566" width="16.7265625" style="4" customWidth="1"/>
    <col min="2567" max="2567" width="11.08984375" style="4" customWidth="1"/>
    <col min="2568" max="2568" width="3.7265625" style="4" bestFit="1" customWidth="1"/>
    <col min="2569" max="2569" width="11.08984375" style="4" customWidth="1"/>
    <col min="2570" max="2570" width="6" style="4" customWidth="1"/>
    <col min="2571" max="2571" width="5.08984375" style="4" customWidth="1"/>
    <col min="2572" max="2572" width="5.7265625" style="4" customWidth="1"/>
    <col min="2573" max="2573" width="3.08984375" style="4" customWidth="1"/>
    <col min="2574" max="2574" width="12.90625" style="4" customWidth="1"/>
    <col min="2575" max="2575" width="2.90625" style="4" customWidth="1"/>
    <col min="2576" max="2576" width="77.453125" style="4" customWidth="1"/>
    <col min="2577" max="2821" width="11.36328125" style="4"/>
    <col min="2822" max="2822" width="16.7265625" style="4" customWidth="1"/>
    <col min="2823" max="2823" width="11.08984375" style="4" customWidth="1"/>
    <col min="2824" max="2824" width="3.7265625" style="4" bestFit="1" customWidth="1"/>
    <col min="2825" max="2825" width="11.08984375" style="4" customWidth="1"/>
    <col min="2826" max="2826" width="6" style="4" customWidth="1"/>
    <col min="2827" max="2827" width="5.08984375" style="4" customWidth="1"/>
    <col min="2828" max="2828" width="5.7265625" style="4" customWidth="1"/>
    <col min="2829" max="2829" width="3.08984375" style="4" customWidth="1"/>
    <col min="2830" max="2830" width="12.90625" style="4" customWidth="1"/>
    <col min="2831" max="2831" width="2.90625" style="4" customWidth="1"/>
    <col min="2832" max="2832" width="77.453125" style="4" customWidth="1"/>
    <col min="2833" max="3077" width="11.36328125" style="4"/>
    <col min="3078" max="3078" width="16.7265625" style="4" customWidth="1"/>
    <col min="3079" max="3079" width="11.08984375" style="4" customWidth="1"/>
    <col min="3080" max="3080" width="3.7265625" style="4" bestFit="1" customWidth="1"/>
    <col min="3081" max="3081" width="11.08984375" style="4" customWidth="1"/>
    <col min="3082" max="3082" width="6" style="4" customWidth="1"/>
    <col min="3083" max="3083" width="5.08984375" style="4" customWidth="1"/>
    <col min="3084" max="3084" width="5.7265625" style="4" customWidth="1"/>
    <col min="3085" max="3085" width="3.08984375" style="4" customWidth="1"/>
    <col min="3086" max="3086" width="12.90625" style="4" customWidth="1"/>
    <col min="3087" max="3087" width="2.90625" style="4" customWidth="1"/>
    <col min="3088" max="3088" width="77.453125" style="4" customWidth="1"/>
    <col min="3089" max="3333" width="11.36328125" style="4"/>
    <col min="3334" max="3334" width="16.7265625" style="4" customWidth="1"/>
    <col min="3335" max="3335" width="11.08984375" style="4" customWidth="1"/>
    <col min="3336" max="3336" width="3.7265625" style="4" bestFit="1" customWidth="1"/>
    <col min="3337" max="3337" width="11.08984375" style="4" customWidth="1"/>
    <col min="3338" max="3338" width="6" style="4" customWidth="1"/>
    <col min="3339" max="3339" width="5.08984375" style="4" customWidth="1"/>
    <col min="3340" max="3340" width="5.7265625" style="4" customWidth="1"/>
    <col min="3341" max="3341" width="3.08984375" style="4" customWidth="1"/>
    <col min="3342" max="3342" width="12.90625" style="4" customWidth="1"/>
    <col min="3343" max="3343" width="2.90625" style="4" customWidth="1"/>
    <col min="3344" max="3344" width="77.453125" style="4" customWidth="1"/>
    <col min="3345" max="3589" width="11.36328125" style="4"/>
    <col min="3590" max="3590" width="16.7265625" style="4" customWidth="1"/>
    <col min="3591" max="3591" width="11.08984375" style="4" customWidth="1"/>
    <col min="3592" max="3592" width="3.7265625" style="4" bestFit="1" customWidth="1"/>
    <col min="3593" max="3593" width="11.08984375" style="4" customWidth="1"/>
    <col min="3594" max="3594" width="6" style="4" customWidth="1"/>
    <col min="3595" max="3595" width="5.08984375" style="4" customWidth="1"/>
    <col min="3596" max="3596" width="5.7265625" style="4" customWidth="1"/>
    <col min="3597" max="3597" width="3.08984375" style="4" customWidth="1"/>
    <col min="3598" max="3598" width="12.90625" style="4" customWidth="1"/>
    <col min="3599" max="3599" width="2.90625" style="4" customWidth="1"/>
    <col min="3600" max="3600" width="77.453125" style="4" customWidth="1"/>
    <col min="3601" max="3845" width="11.36328125" style="4"/>
    <col min="3846" max="3846" width="16.7265625" style="4" customWidth="1"/>
    <col min="3847" max="3847" width="11.08984375" style="4" customWidth="1"/>
    <col min="3848" max="3848" width="3.7265625" style="4" bestFit="1" customWidth="1"/>
    <col min="3849" max="3849" width="11.08984375" style="4" customWidth="1"/>
    <col min="3850" max="3850" width="6" style="4" customWidth="1"/>
    <col min="3851" max="3851" width="5.08984375" style="4" customWidth="1"/>
    <col min="3852" max="3852" width="5.7265625" style="4" customWidth="1"/>
    <col min="3853" max="3853" width="3.08984375" style="4" customWidth="1"/>
    <col min="3854" max="3854" width="12.90625" style="4" customWidth="1"/>
    <col min="3855" max="3855" width="2.90625" style="4" customWidth="1"/>
    <col min="3856" max="3856" width="77.453125" style="4" customWidth="1"/>
    <col min="3857" max="4101" width="11.36328125" style="4"/>
    <col min="4102" max="4102" width="16.7265625" style="4" customWidth="1"/>
    <col min="4103" max="4103" width="11.08984375" style="4" customWidth="1"/>
    <col min="4104" max="4104" width="3.7265625" style="4" bestFit="1" customWidth="1"/>
    <col min="4105" max="4105" width="11.08984375" style="4" customWidth="1"/>
    <col min="4106" max="4106" width="6" style="4" customWidth="1"/>
    <col min="4107" max="4107" width="5.08984375" style="4" customWidth="1"/>
    <col min="4108" max="4108" width="5.7265625" style="4" customWidth="1"/>
    <col min="4109" max="4109" width="3.08984375" style="4" customWidth="1"/>
    <col min="4110" max="4110" width="12.90625" style="4" customWidth="1"/>
    <col min="4111" max="4111" width="2.90625" style="4" customWidth="1"/>
    <col min="4112" max="4112" width="77.453125" style="4" customWidth="1"/>
    <col min="4113" max="4357" width="11.36328125" style="4"/>
    <col min="4358" max="4358" width="16.7265625" style="4" customWidth="1"/>
    <col min="4359" max="4359" width="11.08984375" style="4" customWidth="1"/>
    <col min="4360" max="4360" width="3.7265625" style="4" bestFit="1" customWidth="1"/>
    <col min="4361" max="4361" width="11.08984375" style="4" customWidth="1"/>
    <col min="4362" max="4362" width="6" style="4" customWidth="1"/>
    <col min="4363" max="4363" width="5.08984375" style="4" customWidth="1"/>
    <col min="4364" max="4364" width="5.7265625" style="4" customWidth="1"/>
    <col min="4365" max="4365" width="3.08984375" style="4" customWidth="1"/>
    <col min="4366" max="4366" width="12.90625" style="4" customWidth="1"/>
    <col min="4367" max="4367" width="2.90625" style="4" customWidth="1"/>
    <col min="4368" max="4368" width="77.453125" style="4" customWidth="1"/>
    <col min="4369" max="4613" width="11.36328125" style="4"/>
    <col min="4614" max="4614" width="16.7265625" style="4" customWidth="1"/>
    <col min="4615" max="4615" width="11.08984375" style="4" customWidth="1"/>
    <col min="4616" max="4616" width="3.7265625" style="4" bestFit="1" customWidth="1"/>
    <col min="4617" max="4617" width="11.08984375" style="4" customWidth="1"/>
    <col min="4618" max="4618" width="6" style="4" customWidth="1"/>
    <col min="4619" max="4619" width="5.08984375" style="4" customWidth="1"/>
    <col min="4620" max="4620" width="5.7265625" style="4" customWidth="1"/>
    <col min="4621" max="4621" width="3.08984375" style="4" customWidth="1"/>
    <col min="4622" max="4622" width="12.90625" style="4" customWidth="1"/>
    <col min="4623" max="4623" width="2.90625" style="4" customWidth="1"/>
    <col min="4624" max="4624" width="77.453125" style="4" customWidth="1"/>
    <col min="4625" max="4869" width="11.36328125" style="4"/>
    <col min="4870" max="4870" width="16.7265625" style="4" customWidth="1"/>
    <col min="4871" max="4871" width="11.08984375" style="4" customWidth="1"/>
    <col min="4872" max="4872" width="3.7265625" style="4" bestFit="1" customWidth="1"/>
    <col min="4873" max="4873" width="11.08984375" style="4" customWidth="1"/>
    <col min="4874" max="4874" width="6" style="4" customWidth="1"/>
    <col min="4875" max="4875" width="5.08984375" style="4" customWidth="1"/>
    <col min="4876" max="4876" width="5.7265625" style="4" customWidth="1"/>
    <col min="4877" max="4877" width="3.08984375" style="4" customWidth="1"/>
    <col min="4878" max="4878" width="12.90625" style="4" customWidth="1"/>
    <col min="4879" max="4879" width="2.90625" style="4" customWidth="1"/>
    <col min="4880" max="4880" width="77.453125" style="4" customWidth="1"/>
    <col min="4881" max="5125" width="11.36328125" style="4"/>
    <col min="5126" max="5126" width="16.7265625" style="4" customWidth="1"/>
    <col min="5127" max="5127" width="11.08984375" style="4" customWidth="1"/>
    <col min="5128" max="5128" width="3.7265625" style="4" bestFit="1" customWidth="1"/>
    <col min="5129" max="5129" width="11.08984375" style="4" customWidth="1"/>
    <col min="5130" max="5130" width="6" style="4" customWidth="1"/>
    <col min="5131" max="5131" width="5.08984375" style="4" customWidth="1"/>
    <col min="5132" max="5132" width="5.7265625" style="4" customWidth="1"/>
    <col min="5133" max="5133" width="3.08984375" style="4" customWidth="1"/>
    <col min="5134" max="5134" width="12.90625" style="4" customWidth="1"/>
    <col min="5135" max="5135" width="2.90625" style="4" customWidth="1"/>
    <col min="5136" max="5136" width="77.453125" style="4" customWidth="1"/>
    <col min="5137" max="5381" width="11.36328125" style="4"/>
    <col min="5382" max="5382" width="16.7265625" style="4" customWidth="1"/>
    <col min="5383" max="5383" width="11.08984375" style="4" customWidth="1"/>
    <col min="5384" max="5384" width="3.7265625" style="4" bestFit="1" customWidth="1"/>
    <col min="5385" max="5385" width="11.08984375" style="4" customWidth="1"/>
    <col min="5386" max="5386" width="6" style="4" customWidth="1"/>
    <col min="5387" max="5387" width="5.08984375" style="4" customWidth="1"/>
    <col min="5388" max="5388" width="5.7265625" style="4" customWidth="1"/>
    <col min="5389" max="5389" width="3.08984375" style="4" customWidth="1"/>
    <col min="5390" max="5390" width="12.90625" style="4" customWidth="1"/>
    <col min="5391" max="5391" width="2.90625" style="4" customWidth="1"/>
    <col min="5392" max="5392" width="77.453125" style="4" customWidth="1"/>
    <col min="5393" max="5637" width="11.36328125" style="4"/>
    <col min="5638" max="5638" width="16.7265625" style="4" customWidth="1"/>
    <col min="5639" max="5639" width="11.08984375" style="4" customWidth="1"/>
    <col min="5640" max="5640" width="3.7265625" style="4" bestFit="1" customWidth="1"/>
    <col min="5641" max="5641" width="11.08984375" style="4" customWidth="1"/>
    <col min="5642" max="5642" width="6" style="4" customWidth="1"/>
    <col min="5643" max="5643" width="5.08984375" style="4" customWidth="1"/>
    <col min="5644" max="5644" width="5.7265625" style="4" customWidth="1"/>
    <col min="5645" max="5645" width="3.08984375" style="4" customWidth="1"/>
    <col min="5646" max="5646" width="12.90625" style="4" customWidth="1"/>
    <col min="5647" max="5647" width="2.90625" style="4" customWidth="1"/>
    <col min="5648" max="5648" width="77.453125" style="4" customWidth="1"/>
    <col min="5649" max="5893" width="11.36328125" style="4"/>
    <col min="5894" max="5894" width="16.7265625" style="4" customWidth="1"/>
    <col min="5895" max="5895" width="11.08984375" style="4" customWidth="1"/>
    <col min="5896" max="5896" width="3.7265625" style="4" bestFit="1" customWidth="1"/>
    <col min="5897" max="5897" width="11.08984375" style="4" customWidth="1"/>
    <col min="5898" max="5898" width="6" style="4" customWidth="1"/>
    <col min="5899" max="5899" width="5.08984375" style="4" customWidth="1"/>
    <col min="5900" max="5900" width="5.7265625" style="4" customWidth="1"/>
    <col min="5901" max="5901" width="3.08984375" style="4" customWidth="1"/>
    <col min="5902" max="5902" width="12.90625" style="4" customWidth="1"/>
    <col min="5903" max="5903" width="2.90625" style="4" customWidth="1"/>
    <col min="5904" max="5904" width="77.453125" style="4" customWidth="1"/>
    <col min="5905" max="6149" width="11.36328125" style="4"/>
    <col min="6150" max="6150" width="16.7265625" style="4" customWidth="1"/>
    <col min="6151" max="6151" width="11.08984375" style="4" customWidth="1"/>
    <col min="6152" max="6152" width="3.7265625" style="4" bestFit="1" customWidth="1"/>
    <col min="6153" max="6153" width="11.08984375" style="4" customWidth="1"/>
    <col min="6154" max="6154" width="6" style="4" customWidth="1"/>
    <col min="6155" max="6155" width="5.08984375" style="4" customWidth="1"/>
    <col min="6156" max="6156" width="5.7265625" style="4" customWidth="1"/>
    <col min="6157" max="6157" width="3.08984375" style="4" customWidth="1"/>
    <col min="6158" max="6158" width="12.90625" style="4" customWidth="1"/>
    <col min="6159" max="6159" width="2.90625" style="4" customWidth="1"/>
    <col min="6160" max="6160" width="77.453125" style="4" customWidth="1"/>
    <col min="6161" max="6405" width="11.36328125" style="4"/>
    <col min="6406" max="6406" width="16.7265625" style="4" customWidth="1"/>
    <col min="6407" max="6407" width="11.08984375" style="4" customWidth="1"/>
    <col min="6408" max="6408" width="3.7265625" style="4" bestFit="1" customWidth="1"/>
    <col min="6409" max="6409" width="11.08984375" style="4" customWidth="1"/>
    <col min="6410" max="6410" width="6" style="4" customWidth="1"/>
    <col min="6411" max="6411" width="5.08984375" style="4" customWidth="1"/>
    <col min="6412" max="6412" width="5.7265625" style="4" customWidth="1"/>
    <col min="6413" max="6413" width="3.08984375" style="4" customWidth="1"/>
    <col min="6414" max="6414" width="12.90625" style="4" customWidth="1"/>
    <col min="6415" max="6415" width="2.90625" style="4" customWidth="1"/>
    <col min="6416" max="6416" width="77.453125" style="4" customWidth="1"/>
    <col min="6417" max="6661" width="11.36328125" style="4"/>
    <col min="6662" max="6662" width="16.7265625" style="4" customWidth="1"/>
    <col min="6663" max="6663" width="11.08984375" style="4" customWidth="1"/>
    <col min="6664" max="6664" width="3.7265625" style="4" bestFit="1" customWidth="1"/>
    <col min="6665" max="6665" width="11.08984375" style="4" customWidth="1"/>
    <col min="6666" max="6666" width="6" style="4" customWidth="1"/>
    <col min="6667" max="6667" width="5.08984375" style="4" customWidth="1"/>
    <col min="6668" max="6668" width="5.7265625" style="4" customWidth="1"/>
    <col min="6669" max="6669" width="3.08984375" style="4" customWidth="1"/>
    <col min="6670" max="6670" width="12.90625" style="4" customWidth="1"/>
    <col min="6671" max="6671" width="2.90625" style="4" customWidth="1"/>
    <col min="6672" max="6672" width="77.453125" style="4" customWidth="1"/>
    <col min="6673" max="6917" width="11.36328125" style="4"/>
    <col min="6918" max="6918" width="16.7265625" style="4" customWidth="1"/>
    <col min="6919" max="6919" width="11.08984375" style="4" customWidth="1"/>
    <col min="6920" max="6920" width="3.7265625" style="4" bestFit="1" customWidth="1"/>
    <col min="6921" max="6921" width="11.08984375" style="4" customWidth="1"/>
    <col min="6922" max="6922" width="6" style="4" customWidth="1"/>
    <col min="6923" max="6923" width="5.08984375" style="4" customWidth="1"/>
    <col min="6924" max="6924" width="5.7265625" style="4" customWidth="1"/>
    <col min="6925" max="6925" width="3.08984375" style="4" customWidth="1"/>
    <col min="6926" max="6926" width="12.90625" style="4" customWidth="1"/>
    <col min="6927" max="6927" width="2.90625" style="4" customWidth="1"/>
    <col min="6928" max="6928" width="77.453125" style="4" customWidth="1"/>
    <col min="6929" max="7173" width="11.36328125" style="4"/>
    <col min="7174" max="7174" width="16.7265625" style="4" customWidth="1"/>
    <col min="7175" max="7175" width="11.08984375" style="4" customWidth="1"/>
    <col min="7176" max="7176" width="3.7265625" style="4" bestFit="1" customWidth="1"/>
    <col min="7177" max="7177" width="11.08984375" style="4" customWidth="1"/>
    <col min="7178" max="7178" width="6" style="4" customWidth="1"/>
    <col min="7179" max="7179" width="5.08984375" style="4" customWidth="1"/>
    <col min="7180" max="7180" width="5.7265625" style="4" customWidth="1"/>
    <col min="7181" max="7181" width="3.08984375" style="4" customWidth="1"/>
    <col min="7182" max="7182" width="12.90625" style="4" customWidth="1"/>
    <col min="7183" max="7183" width="2.90625" style="4" customWidth="1"/>
    <col min="7184" max="7184" width="77.453125" style="4" customWidth="1"/>
    <col min="7185" max="7429" width="11.36328125" style="4"/>
    <col min="7430" max="7430" width="16.7265625" style="4" customWidth="1"/>
    <col min="7431" max="7431" width="11.08984375" style="4" customWidth="1"/>
    <col min="7432" max="7432" width="3.7265625" style="4" bestFit="1" customWidth="1"/>
    <col min="7433" max="7433" width="11.08984375" style="4" customWidth="1"/>
    <col min="7434" max="7434" width="6" style="4" customWidth="1"/>
    <col min="7435" max="7435" width="5.08984375" style="4" customWidth="1"/>
    <col min="7436" max="7436" width="5.7265625" style="4" customWidth="1"/>
    <col min="7437" max="7437" width="3.08984375" style="4" customWidth="1"/>
    <col min="7438" max="7438" width="12.90625" style="4" customWidth="1"/>
    <col min="7439" max="7439" width="2.90625" style="4" customWidth="1"/>
    <col min="7440" max="7440" width="77.453125" style="4" customWidth="1"/>
    <col min="7441" max="7685" width="11.36328125" style="4"/>
    <col min="7686" max="7686" width="16.7265625" style="4" customWidth="1"/>
    <col min="7687" max="7687" width="11.08984375" style="4" customWidth="1"/>
    <col min="7688" max="7688" width="3.7265625" style="4" bestFit="1" customWidth="1"/>
    <col min="7689" max="7689" width="11.08984375" style="4" customWidth="1"/>
    <col min="7690" max="7690" width="6" style="4" customWidth="1"/>
    <col min="7691" max="7691" width="5.08984375" style="4" customWidth="1"/>
    <col min="7692" max="7692" width="5.7265625" style="4" customWidth="1"/>
    <col min="7693" max="7693" width="3.08984375" style="4" customWidth="1"/>
    <col min="7694" max="7694" width="12.90625" style="4" customWidth="1"/>
    <col min="7695" max="7695" width="2.90625" style="4" customWidth="1"/>
    <col min="7696" max="7696" width="77.453125" style="4" customWidth="1"/>
    <col min="7697" max="7941" width="11.36328125" style="4"/>
    <col min="7942" max="7942" width="16.7265625" style="4" customWidth="1"/>
    <col min="7943" max="7943" width="11.08984375" style="4" customWidth="1"/>
    <col min="7944" max="7944" width="3.7265625" style="4" bestFit="1" customWidth="1"/>
    <col min="7945" max="7945" width="11.08984375" style="4" customWidth="1"/>
    <col min="7946" max="7946" width="6" style="4" customWidth="1"/>
    <col min="7947" max="7947" width="5.08984375" style="4" customWidth="1"/>
    <col min="7948" max="7948" width="5.7265625" style="4" customWidth="1"/>
    <col min="7949" max="7949" width="3.08984375" style="4" customWidth="1"/>
    <col min="7950" max="7950" width="12.90625" style="4" customWidth="1"/>
    <col min="7951" max="7951" width="2.90625" style="4" customWidth="1"/>
    <col min="7952" max="7952" width="77.453125" style="4" customWidth="1"/>
    <col min="7953" max="8197" width="11.36328125" style="4"/>
    <col min="8198" max="8198" width="16.7265625" style="4" customWidth="1"/>
    <col min="8199" max="8199" width="11.08984375" style="4" customWidth="1"/>
    <col min="8200" max="8200" width="3.7265625" style="4" bestFit="1" customWidth="1"/>
    <col min="8201" max="8201" width="11.08984375" style="4" customWidth="1"/>
    <col min="8202" max="8202" width="6" style="4" customWidth="1"/>
    <col min="8203" max="8203" width="5.08984375" style="4" customWidth="1"/>
    <col min="8204" max="8204" width="5.7265625" style="4" customWidth="1"/>
    <col min="8205" max="8205" width="3.08984375" style="4" customWidth="1"/>
    <col min="8206" max="8206" width="12.90625" style="4" customWidth="1"/>
    <col min="8207" max="8207" width="2.90625" style="4" customWidth="1"/>
    <col min="8208" max="8208" width="77.453125" style="4" customWidth="1"/>
    <col min="8209" max="8453" width="11.36328125" style="4"/>
    <col min="8454" max="8454" width="16.7265625" style="4" customWidth="1"/>
    <col min="8455" max="8455" width="11.08984375" style="4" customWidth="1"/>
    <col min="8456" max="8456" width="3.7265625" style="4" bestFit="1" customWidth="1"/>
    <col min="8457" max="8457" width="11.08984375" style="4" customWidth="1"/>
    <col min="8458" max="8458" width="6" style="4" customWidth="1"/>
    <col min="8459" max="8459" width="5.08984375" style="4" customWidth="1"/>
    <col min="8460" max="8460" width="5.7265625" style="4" customWidth="1"/>
    <col min="8461" max="8461" width="3.08984375" style="4" customWidth="1"/>
    <col min="8462" max="8462" width="12.90625" style="4" customWidth="1"/>
    <col min="8463" max="8463" width="2.90625" style="4" customWidth="1"/>
    <col min="8464" max="8464" width="77.453125" style="4" customWidth="1"/>
    <col min="8465" max="8709" width="11.36328125" style="4"/>
    <col min="8710" max="8710" width="16.7265625" style="4" customWidth="1"/>
    <col min="8711" max="8711" width="11.08984375" style="4" customWidth="1"/>
    <col min="8712" max="8712" width="3.7265625" style="4" bestFit="1" customWidth="1"/>
    <col min="8713" max="8713" width="11.08984375" style="4" customWidth="1"/>
    <col min="8714" max="8714" width="6" style="4" customWidth="1"/>
    <col min="8715" max="8715" width="5.08984375" style="4" customWidth="1"/>
    <col min="8716" max="8716" width="5.7265625" style="4" customWidth="1"/>
    <col min="8717" max="8717" width="3.08984375" style="4" customWidth="1"/>
    <col min="8718" max="8718" width="12.90625" style="4" customWidth="1"/>
    <col min="8719" max="8719" width="2.90625" style="4" customWidth="1"/>
    <col min="8720" max="8720" width="77.453125" style="4" customWidth="1"/>
    <col min="8721" max="8965" width="11.36328125" style="4"/>
    <col min="8966" max="8966" width="16.7265625" style="4" customWidth="1"/>
    <col min="8967" max="8967" width="11.08984375" style="4" customWidth="1"/>
    <col min="8968" max="8968" width="3.7265625" style="4" bestFit="1" customWidth="1"/>
    <col min="8969" max="8969" width="11.08984375" style="4" customWidth="1"/>
    <col min="8970" max="8970" width="6" style="4" customWidth="1"/>
    <col min="8971" max="8971" width="5.08984375" style="4" customWidth="1"/>
    <col min="8972" max="8972" width="5.7265625" style="4" customWidth="1"/>
    <col min="8973" max="8973" width="3.08984375" style="4" customWidth="1"/>
    <col min="8974" max="8974" width="12.90625" style="4" customWidth="1"/>
    <col min="8975" max="8975" width="2.90625" style="4" customWidth="1"/>
    <col min="8976" max="8976" width="77.453125" style="4" customWidth="1"/>
    <col min="8977" max="9221" width="11.36328125" style="4"/>
    <col min="9222" max="9222" width="16.7265625" style="4" customWidth="1"/>
    <col min="9223" max="9223" width="11.08984375" style="4" customWidth="1"/>
    <col min="9224" max="9224" width="3.7265625" style="4" bestFit="1" customWidth="1"/>
    <col min="9225" max="9225" width="11.08984375" style="4" customWidth="1"/>
    <col min="9226" max="9226" width="6" style="4" customWidth="1"/>
    <col min="9227" max="9227" width="5.08984375" style="4" customWidth="1"/>
    <col min="9228" max="9228" width="5.7265625" style="4" customWidth="1"/>
    <col min="9229" max="9229" width="3.08984375" style="4" customWidth="1"/>
    <col min="9230" max="9230" width="12.90625" style="4" customWidth="1"/>
    <col min="9231" max="9231" width="2.90625" style="4" customWidth="1"/>
    <col min="9232" max="9232" width="77.453125" style="4" customWidth="1"/>
    <col min="9233" max="9477" width="11.36328125" style="4"/>
    <col min="9478" max="9478" width="16.7265625" style="4" customWidth="1"/>
    <col min="9479" max="9479" width="11.08984375" style="4" customWidth="1"/>
    <col min="9480" max="9480" width="3.7265625" style="4" bestFit="1" customWidth="1"/>
    <col min="9481" max="9481" width="11.08984375" style="4" customWidth="1"/>
    <col min="9482" max="9482" width="6" style="4" customWidth="1"/>
    <col min="9483" max="9483" width="5.08984375" style="4" customWidth="1"/>
    <col min="9484" max="9484" width="5.7265625" style="4" customWidth="1"/>
    <col min="9485" max="9485" width="3.08984375" style="4" customWidth="1"/>
    <col min="9486" max="9486" width="12.90625" style="4" customWidth="1"/>
    <col min="9487" max="9487" width="2.90625" style="4" customWidth="1"/>
    <col min="9488" max="9488" width="77.453125" style="4" customWidth="1"/>
    <col min="9489" max="9733" width="11.36328125" style="4"/>
    <col min="9734" max="9734" width="16.7265625" style="4" customWidth="1"/>
    <col min="9735" max="9735" width="11.08984375" style="4" customWidth="1"/>
    <col min="9736" max="9736" width="3.7265625" style="4" bestFit="1" customWidth="1"/>
    <col min="9737" max="9737" width="11.08984375" style="4" customWidth="1"/>
    <col min="9738" max="9738" width="6" style="4" customWidth="1"/>
    <col min="9739" max="9739" width="5.08984375" style="4" customWidth="1"/>
    <col min="9740" max="9740" width="5.7265625" style="4" customWidth="1"/>
    <col min="9741" max="9741" width="3.08984375" style="4" customWidth="1"/>
    <col min="9742" max="9742" width="12.90625" style="4" customWidth="1"/>
    <col min="9743" max="9743" width="2.90625" style="4" customWidth="1"/>
    <col min="9744" max="9744" width="77.453125" style="4" customWidth="1"/>
    <col min="9745" max="9989" width="11.36328125" style="4"/>
    <col min="9990" max="9990" width="16.7265625" style="4" customWidth="1"/>
    <col min="9991" max="9991" width="11.08984375" style="4" customWidth="1"/>
    <col min="9992" max="9992" width="3.7265625" style="4" bestFit="1" customWidth="1"/>
    <col min="9993" max="9993" width="11.08984375" style="4" customWidth="1"/>
    <col min="9994" max="9994" width="6" style="4" customWidth="1"/>
    <col min="9995" max="9995" width="5.08984375" style="4" customWidth="1"/>
    <col min="9996" max="9996" width="5.7265625" style="4" customWidth="1"/>
    <col min="9997" max="9997" width="3.08984375" style="4" customWidth="1"/>
    <col min="9998" max="9998" width="12.90625" style="4" customWidth="1"/>
    <col min="9999" max="9999" width="2.90625" style="4" customWidth="1"/>
    <col min="10000" max="10000" width="77.453125" style="4" customWidth="1"/>
    <col min="10001" max="10245" width="11.36328125" style="4"/>
    <col min="10246" max="10246" width="16.7265625" style="4" customWidth="1"/>
    <col min="10247" max="10247" width="11.08984375" style="4" customWidth="1"/>
    <col min="10248" max="10248" width="3.7265625" style="4" bestFit="1" customWidth="1"/>
    <col min="10249" max="10249" width="11.08984375" style="4" customWidth="1"/>
    <col min="10250" max="10250" width="6" style="4" customWidth="1"/>
    <col min="10251" max="10251" width="5.08984375" style="4" customWidth="1"/>
    <col min="10252" max="10252" width="5.7265625" style="4" customWidth="1"/>
    <col min="10253" max="10253" width="3.08984375" style="4" customWidth="1"/>
    <col min="10254" max="10254" width="12.90625" style="4" customWidth="1"/>
    <col min="10255" max="10255" width="2.90625" style="4" customWidth="1"/>
    <col min="10256" max="10256" width="77.453125" style="4" customWidth="1"/>
    <col min="10257" max="10501" width="11.36328125" style="4"/>
    <col min="10502" max="10502" width="16.7265625" style="4" customWidth="1"/>
    <col min="10503" max="10503" width="11.08984375" style="4" customWidth="1"/>
    <col min="10504" max="10504" width="3.7265625" style="4" bestFit="1" customWidth="1"/>
    <col min="10505" max="10505" width="11.08984375" style="4" customWidth="1"/>
    <col min="10506" max="10506" width="6" style="4" customWidth="1"/>
    <col min="10507" max="10507" width="5.08984375" style="4" customWidth="1"/>
    <col min="10508" max="10508" width="5.7265625" style="4" customWidth="1"/>
    <col min="10509" max="10509" width="3.08984375" style="4" customWidth="1"/>
    <col min="10510" max="10510" width="12.90625" style="4" customWidth="1"/>
    <col min="10511" max="10511" width="2.90625" style="4" customWidth="1"/>
    <col min="10512" max="10512" width="77.453125" style="4" customWidth="1"/>
    <col min="10513" max="10757" width="11.36328125" style="4"/>
    <col min="10758" max="10758" width="16.7265625" style="4" customWidth="1"/>
    <col min="10759" max="10759" width="11.08984375" style="4" customWidth="1"/>
    <col min="10760" max="10760" width="3.7265625" style="4" bestFit="1" customWidth="1"/>
    <col min="10761" max="10761" width="11.08984375" style="4" customWidth="1"/>
    <col min="10762" max="10762" width="6" style="4" customWidth="1"/>
    <col min="10763" max="10763" width="5.08984375" style="4" customWidth="1"/>
    <col min="10764" max="10764" width="5.7265625" style="4" customWidth="1"/>
    <col min="10765" max="10765" width="3.08984375" style="4" customWidth="1"/>
    <col min="10766" max="10766" width="12.90625" style="4" customWidth="1"/>
    <col min="10767" max="10767" width="2.90625" style="4" customWidth="1"/>
    <col min="10768" max="10768" width="77.453125" style="4" customWidth="1"/>
    <col min="10769" max="11013" width="11.36328125" style="4"/>
    <col min="11014" max="11014" width="16.7265625" style="4" customWidth="1"/>
    <col min="11015" max="11015" width="11.08984375" style="4" customWidth="1"/>
    <col min="11016" max="11016" width="3.7265625" style="4" bestFit="1" customWidth="1"/>
    <col min="11017" max="11017" width="11.08984375" style="4" customWidth="1"/>
    <col min="11018" max="11018" width="6" style="4" customWidth="1"/>
    <col min="11019" max="11019" width="5.08984375" style="4" customWidth="1"/>
    <col min="11020" max="11020" width="5.7265625" style="4" customWidth="1"/>
    <col min="11021" max="11021" width="3.08984375" style="4" customWidth="1"/>
    <col min="11022" max="11022" width="12.90625" style="4" customWidth="1"/>
    <col min="11023" max="11023" width="2.90625" style="4" customWidth="1"/>
    <col min="11024" max="11024" width="77.453125" style="4" customWidth="1"/>
    <col min="11025" max="11269" width="11.36328125" style="4"/>
    <col min="11270" max="11270" width="16.7265625" style="4" customWidth="1"/>
    <col min="11271" max="11271" width="11.08984375" style="4" customWidth="1"/>
    <col min="11272" max="11272" width="3.7265625" style="4" bestFit="1" customWidth="1"/>
    <col min="11273" max="11273" width="11.08984375" style="4" customWidth="1"/>
    <col min="11274" max="11274" width="6" style="4" customWidth="1"/>
    <col min="11275" max="11275" width="5.08984375" style="4" customWidth="1"/>
    <col min="11276" max="11276" width="5.7265625" style="4" customWidth="1"/>
    <col min="11277" max="11277" width="3.08984375" style="4" customWidth="1"/>
    <col min="11278" max="11278" width="12.90625" style="4" customWidth="1"/>
    <col min="11279" max="11279" width="2.90625" style="4" customWidth="1"/>
    <col min="11280" max="11280" width="77.453125" style="4" customWidth="1"/>
    <col min="11281" max="11525" width="11.36328125" style="4"/>
    <col min="11526" max="11526" width="16.7265625" style="4" customWidth="1"/>
    <col min="11527" max="11527" width="11.08984375" style="4" customWidth="1"/>
    <col min="11528" max="11528" width="3.7265625" style="4" bestFit="1" customWidth="1"/>
    <col min="11529" max="11529" width="11.08984375" style="4" customWidth="1"/>
    <col min="11530" max="11530" width="6" style="4" customWidth="1"/>
    <col min="11531" max="11531" width="5.08984375" style="4" customWidth="1"/>
    <col min="11532" max="11532" width="5.7265625" style="4" customWidth="1"/>
    <col min="11533" max="11533" width="3.08984375" style="4" customWidth="1"/>
    <col min="11534" max="11534" width="12.90625" style="4" customWidth="1"/>
    <col min="11535" max="11535" width="2.90625" style="4" customWidth="1"/>
    <col min="11536" max="11536" width="77.453125" style="4" customWidth="1"/>
    <col min="11537" max="11781" width="11.36328125" style="4"/>
    <col min="11782" max="11782" width="16.7265625" style="4" customWidth="1"/>
    <col min="11783" max="11783" width="11.08984375" style="4" customWidth="1"/>
    <col min="11784" max="11784" width="3.7265625" style="4" bestFit="1" customWidth="1"/>
    <col min="11785" max="11785" width="11.08984375" style="4" customWidth="1"/>
    <col min="11786" max="11786" width="6" style="4" customWidth="1"/>
    <col min="11787" max="11787" width="5.08984375" style="4" customWidth="1"/>
    <col min="11788" max="11788" width="5.7265625" style="4" customWidth="1"/>
    <col min="11789" max="11789" width="3.08984375" style="4" customWidth="1"/>
    <col min="11790" max="11790" width="12.90625" style="4" customWidth="1"/>
    <col min="11791" max="11791" width="2.90625" style="4" customWidth="1"/>
    <col min="11792" max="11792" width="77.453125" style="4" customWidth="1"/>
    <col min="11793" max="12037" width="11.36328125" style="4"/>
    <col min="12038" max="12038" width="16.7265625" style="4" customWidth="1"/>
    <col min="12039" max="12039" width="11.08984375" style="4" customWidth="1"/>
    <col min="12040" max="12040" width="3.7265625" style="4" bestFit="1" customWidth="1"/>
    <col min="12041" max="12041" width="11.08984375" style="4" customWidth="1"/>
    <col min="12042" max="12042" width="6" style="4" customWidth="1"/>
    <col min="12043" max="12043" width="5.08984375" style="4" customWidth="1"/>
    <col min="12044" max="12044" width="5.7265625" style="4" customWidth="1"/>
    <col min="12045" max="12045" width="3.08984375" style="4" customWidth="1"/>
    <col min="12046" max="12046" width="12.90625" style="4" customWidth="1"/>
    <col min="12047" max="12047" width="2.90625" style="4" customWidth="1"/>
    <col min="12048" max="12048" width="77.453125" style="4" customWidth="1"/>
    <col min="12049" max="12293" width="11.36328125" style="4"/>
    <col min="12294" max="12294" width="16.7265625" style="4" customWidth="1"/>
    <col min="12295" max="12295" width="11.08984375" style="4" customWidth="1"/>
    <col min="12296" max="12296" width="3.7265625" style="4" bestFit="1" customWidth="1"/>
    <col min="12297" max="12297" width="11.08984375" style="4" customWidth="1"/>
    <col min="12298" max="12298" width="6" style="4" customWidth="1"/>
    <col min="12299" max="12299" width="5.08984375" style="4" customWidth="1"/>
    <col min="12300" max="12300" width="5.7265625" style="4" customWidth="1"/>
    <col min="12301" max="12301" width="3.08984375" style="4" customWidth="1"/>
    <col min="12302" max="12302" width="12.90625" style="4" customWidth="1"/>
    <col min="12303" max="12303" width="2.90625" style="4" customWidth="1"/>
    <col min="12304" max="12304" width="77.453125" style="4" customWidth="1"/>
    <col min="12305" max="12549" width="11.36328125" style="4"/>
    <col min="12550" max="12550" width="16.7265625" style="4" customWidth="1"/>
    <col min="12551" max="12551" width="11.08984375" style="4" customWidth="1"/>
    <col min="12552" max="12552" width="3.7265625" style="4" bestFit="1" customWidth="1"/>
    <col min="12553" max="12553" width="11.08984375" style="4" customWidth="1"/>
    <col min="12554" max="12554" width="6" style="4" customWidth="1"/>
    <col min="12555" max="12555" width="5.08984375" style="4" customWidth="1"/>
    <col min="12556" max="12556" width="5.7265625" style="4" customWidth="1"/>
    <col min="12557" max="12557" width="3.08984375" style="4" customWidth="1"/>
    <col min="12558" max="12558" width="12.90625" style="4" customWidth="1"/>
    <col min="12559" max="12559" width="2.90625" style="4" customWidth="1"/>
    <col min="12560" max="12560" width="77.453125" style="4" customWidth="1"/>
    <col min="12561" max="12805" width="11.36328125" style="4"/>
    <col min="12806" max="12806" width="16.7265625" style="4" customWidth="1"/>
    <col min="12807" max="12807" width="11.08984375" style="4" customWidth="1"/>
    <col min="12808" max="12808" width="3.7265625" style="4" bestFit="1" customWidth="1"/>
    <col min="12809" max="12809" width="11.08984375" style="4" customWidth="1"/>
    <col min="12810" max="12810" width="6" style="4" customWidth="1"/>
    <col min="12811" max="12811" width="5.08984375" style="4" customWidth="1"/>
    <col min="12812" max="12812" width="5.7265625" style="4" customWidth="1"/>
    <col min="12813" max="12813" width="3.08984375" style="4" customWidth="1"/>
    <col min="12814" max="12814" width="12.90625" style="4" customWidth="1"/>
    <col min="12815" max="12815" width="2.90625" style="4" customWidth="1"/>
    <col min="12816" max="12816" width="77.453125" style="4" customWidth="1"/>
    <col min="12817" max="13061" width="11.36328125" style="4"/>
    <col min="13062" max="13062" width="16.7265625" style="4" customWidth="1"/>
    <col min="13063" max="13063" width="11.08984375" style="4" customWidth="1"/>
    <col min="13064" max="13064" width="3.7265625" style="4" bestFit="1" customWidth="1"/>
    <col min="13065" max="13065" width="11.08984375" style="4" customWidth="1"/>
    <col min="13066" max="13066" width="6" style="4" customWidth="1"/>
    <col min="13067" max="13067" width="5.08984375" style="4" customWidth="1"/>
    <col min="13068" max="13068" width="5.7265625" style="4" customWidth="1"/>
    <col min="13069" max="13069" width="3.08984375" style="4" customWidth="1"/>
    <col min="13070" max="13070" width="12.90625" style="4" customWidth="1"/>
    <col min="13071" max="13071" width="2.90625" style="4" customWidth="1"/>
    <col min="13072" max="13072" width="77.453125" style="4" customWidth="1"/>
    <col min="13073" max="13317" width="11.36328125" style="4"/>
    <col min="13318" max="13318" width="16.7265625" style="4" customWidth="1"/>
    <col min="13319" max="13319" width="11.08984375" style="4" customWidth="1"/>
    <col min="13320" max="13320" width="3.7265625" style="4" bestFit="1" customWidth="1"/>
    <col min="13321" max="13321" width="11.08984375" style="4" customWidth="1"/>
    <col min="13322" max="13322" width="6" style="4" customWidth="1"/>
    <col min="13323" max="13323" width="5.08984375" style="4" customWidth="1"/>
    <col min="13324" max="13324" width="5.7265625" style="4" customWidth="1"/>
    <col min="13325" max="13325" width="3.08984375" style="4" customWidth="1"/>
    <col min="13326" max="13326" width="12.90625" style="4" customWidth="1"/>
    <col min="13327" max="13327" width="2.90625" style="4" customWidth="1"/>
    <col min="13328" max="13328" width="77.453125" style="4" customWidth="1"/>
    <col min="13329" max="13573" width="11.36328125" style="4"/>
    <col min="13574" max="13574" width="16.7265625" style="4" customWidth="1"/>
    <col min="13575" max="13575" width="11.08984375" style="4" customWidth="1"/>
    <col min="13576" max="13576" width="3.7265625" style="4" bestFit="1" customWidth="1"/>
    <col min="13577" max="13577" width="11.08984375" style="4" customWidth="1"/>
    <col min="13578" max="13578" width="6" style="4" customWidth="1"/>
    <col min="13579" max="13579" width="5.08984375" style="4" customWidth="1"/>
    <col min="13580" max="13580" width="5.7265625" style="4" customWidth="1"/>
    <col min="13581" max="13581" width="3.08984375" style="4" customWidth="1"/>
    <col min="13582" max="13582" width="12.90625" style="4" customWidth="1"/>
    <col min="13583" max="13583" width="2.90625" style="4" customWidth="1"/>
    <col min="13584" max="13584" width="77.453125" style="4" customWidth="1"/>
    <col min="13585" max="13829" width="11.36328125" style="4"/>
    <col min="13830" max="13830" width="16.7265625" style="4" customWidth="1"/>
    <col min="13831" max="13831" width="11.08984375" style="4" customWidth="1"/>
    <col min="13832" max="13832" width="3.7265625" style="4" bestFit="1" customWidth="1"/>
    <col min="13833" max="13833" width="11.08984375" style="4" customWidth="1"/>
    <col min="13834" max="13834" width="6" style="4" customWidth="1"/>
    <col min="13835" max="13835" width="5.08984375" style="4" customWidth="1"/>
    <col min="13836" max="13836" width="5.7265625" style="4" customWidth="1"/>
    <col min="13837" max="13837" width="3.08984375" style="4" customWidth="1"/>
    <col min="13838" max="13838" width="12.90625" style="4" customWidth="1"/>
    <col min="13839" max="13839" width="2.90625" style="4" customWidth="1"/>
    <col min="13840" max="13840" width="77.453125" style="4" customWidth="1"/>
    <col min="13841" max="14085" width="11.36328125" style="4"/>
    <col min="14086" max="14086" width="16.7265625" style="4" customWidth="1"/>
    <col min="14087" max="14087" width="11.08984375" style="4" customWidth="1"/>
    <col min="14088" max="14088" width="3.7265625" style="4" bestFit="1" customWidth="1"/>
    <col min="14089" max="14089" width="11.08984375" style="4" customWidth="1"/>
    <col min="14090" max="14090" width="6" style="4" customWidth="1"/>
    <col min="14091" max="14091" width="5.08984375" style="4" customWidth="1"/>
    <col min="14092" max="14092" width="5.7265625" style="4" customWidth="1"/>
    <col min="14093" max="14093" width="3.08984375" style="4" customWidth="1"/>
    <col min="14094" max="14094" width="12.90625" style="4" customWidth="1"/>
    <col min="14095" max="14095" width="2.90625" style="4" customWidth="1"/>
    <col min="14096" max="14096" width="77.453125" style="4" customWidth="1"/>
    <col min="14097" max="14341" width="11.36328125" style="4"/>
    <col min="14342" max="14342" width="16.7265625" style="4" customWidth="1"/>
    <col min="14343" max="14343" width="11.08984375" style="4" customWidth="1"/>
    <col min="14344" max="14344" width="3.7265625" style="4" bestFit="1" customWidth="1"/>
    <col min="14345" max="14345" width="11.08984375" style="4" customWidth="1"/>
    <col min="14346" max="14346" width="6" style="4" customWidth="1"/>
    <col min="14347" max="14347" width="5.08984375" style="4" customWidth="1"/>
    <col min="14348" max="14348" width="5.7265625" style="4" customWidth="1"/>
    <col min="14349" max="14349" width="3.08984375" style="4" customWidth="1"/>
    <col min="14350" max="14350" width="12.90625" style="4" customWidth="1"/>
    <col min="14351" max="14351" width="2.90625" style="4" customWidth="1"/>
    <col min="14352" max="14352" width="77.453125" style="4" customWidth="1"/>
    <col min="14353" max="14597" width="11.36328125" style="4"/>
    <col min="14598" max="14598" width="16.7265625" style="4" customWidth="1"/>
    <col min="14599" max="14599" width="11.08984375" style="4" customWidth="1"/>
    <col min="14600" max="14600" width="3.7265625" style="4" bestFit="1" customWidth="1"/>
    <col min="14601" max="14601" width="11.08984375" style="4" customWidth="1"/>
    <col min="14602" max="14602" width="6" style="4" customWidth="1"/>
    <col min="14603" max="14603" width="5.08984375" style="4" customWidth="1"/>
    <col min="14604" max="14604" width="5.7265625" style="4" customWidth="1"/>
    <col min="14605" max="14605" width="3.08984375" style="4" customWidth="1"/>
    <col min="14606" max="14606" width="12.90625" style="4" customWidth="1"/>
    <col min="14607" max="14607" width="2.90625" style="4" customWidth="1"/>
    <col min="14608" max="14608" width="77.453125" style="4" customWidth="1"/>
    <col min="14609" max="14853" width="11.36328125" style="4"/>
    <col min="14854" max="14854" width="16.7265625" style="4" customWidth="1"/>
    <col min="14855" max="14855" width="11.08984375" style="4" customWidth="1"/>
    <col min="14856" max="14856" width="3.7265625" style="4" bestFit="1" customWidth="1"/>
    <col min="14857" max="14857" width="11.08984375" style="4" customWidth="1"/>
    <col min="14858" max="14858" width="6" style="4" customWidth="1"/>
    <col min="14859" max="14859" width="5.08984375" style="4" customWidth="1"/>
    <col min="14860" max="14860" width="5.7265625" style="4" customWidth="1"/>
    <col min="14861" max="14861" width="3.08984375" style="4" customWidth="1"/>
    <col min="14862" max="14862" width="12.90625" style="4" customWidth="1"/>
    <col min="14863" max="14863" width="2.90625" style="4" customWidth="1"/>
    <col min="14864" max="14864" width="77.453125" style="4" customWidth="1"/>
    <col min="14865" max="15109" width="11.36328125" style="4"/>
    <col min="15110" max="15110" width="16.7265625" style="4" customWidth="1"/>
    <col min="15111" max="15111" width="11.08984375" style="4" customWidth="1"/>
    <col min="15112" max="15112" width="3.7265625" style="4" bestFit="1" customWidth="1"/>
    <col min="15113" max="15113" width="11.08984375" style="4" customWidth="1"/>
    <col min="15114" max="15114" width="6" style="4" customWidth="1"/>
    <col min="15115" max="15115" width="5.08984375" style="4" customWidth="1"/>
    <col min="15116" max="15116" width="5.7265625" style="4" customWidth="1"/>
    <col min="15117" max="15117" width="3.08984375" style="4" customWidth="1"/>
    <col min="15118" max="15118" width="12.90625" style="4" customWidth="1"/>
    <col min="15119" max="15119" width="2.90625" style="4" customWidth="1"/>
    <col min="15120" max="15120" width="77.453125" style="4" customWidth="1"/>
    <col min="15121" max="15365" width="11.36328125" style="4"/>
    <col min="15366" max="15366" width="16.7265625" style="4" customWidth="1"/>
    <col min="15367" max="15367" width="11.08984375" style="4" customWidth="1"/>
    <col min="15368" max="15368" width="3.7265625" style="4" bestFit="1" customWidth="1"/>
    <col min="15369" max="15369" width="11.08984375" style="4" customWidth="1"/>
    <col min="15370" max="15370" width="6" style="4" customWidth="1"/>
    <col min="15371" max="15371" width="5.08984375" style="4" customWidth="1"/>
    <col min="15372" max="15372" width="5.7265625" style="4" customWidth="1"/>
    <col min="15373" max="15373" width="3.08984375" style="4" customWidth="1"/>
    <col min="15374" max="15374" width="12.90625" style="4" customWidth="1"/>
    <col min="15375" max="15375" width="2.90625" style="4" customWidth="1"/>
    <col min="15376" max="15376" width="77.453125" style="4" customWidth="1"/>
    <col min="15377" max="15621" width="11.36328125" style="4"/>
    <col min="15622" max="15622" width="16.7265625" style="4" customWidth="1"/>
    <col min="15623" max="15623" width="11.08984375" style="4" customWidth="1"/>
    <col min="15624" max="15624" width="3.7265625" style="4" bestFit="1" customWidth="1"/>
    <col min="15625" max="15625" width="11.08984375" style="4" customWidth="1"/>
    <col min="15626" max="15626" width="6" style="4" customWidth="1"/>
    <col min="15627" max="15627" width="5.08984375" style="4" customWidth="1"/>
    <col min="15628" max="15628" width="5.7265625" style="4" customWidth="1"/>
    <col min="15629" max="15629" width="3.08984375" style="4" customWidth="1"/>
    <col min="15630" max="15630" width="12.90625" style="4" customWidth="1"/>
    <col min="15631" max="15631" width="2.90625" style="4" customWidth="1"/>
    <col min="15632" max="15632" width="77.453125" style="4" customWidth="1"/>
    <col min="15633" max="15877" width="11.36328125" style="4"/>
    <col min="15878" max="15878" width="16.7265625" style="4" customWidth="1"/>
    <col min="15879" max="15879" width="11.08984375" style="4" customWidth="1"/>
    <col min="15880" max="15880" width="3.7265625" style="4" bestFit="1" customWidth="1"/>
    <col min="15881" max="15881" width="11.08984375" style="4" customWidth="1"/>
    <col min="15882" max="15882" width="6" style="4" customWidth="1"/>
    <col min="15883" max="15883" width="5.08984375" style="4" customWidth="1"/>
    <col min="15884" max="15884" width="5.7265625" style="4" customWidth="1"/>
    <col min="15885" max="15885" width="3.08984375" style="4" customWidth="1"/>
    <col min="15886" max="15886" width="12.90625" style="4" customWidth="1"/>
    <col min="15887" max="15887" width="2.90625" style="4" customWidth="1"/>
    <col min="15888" max="15888" width="77.453125" style="4" customWidth="1"/>
    <col min="15889" max="16133" width="11.36328125" style="4"/>
    <col min="16134" max="16134" width="16.7265625" style="4" customWidth="1"/>
    <col min="16135" max="16135" width="11.08984375" style="4" customWidth="1"/>
    <col min="16136" max="16136" width="3.7265625" style="4" bestFit="1" customWidth="1"/>
    <col min="16137" max="16137" width="11.08984375" style="4" customWidth="1"/>
    <col min="16138" max="16138" width="6" style="4" customWidth="1"/>
    <col min="16139" max="16139" width="5.08984375" style="4" customWidth="1"/>
    <col min="16140" max="16140" width="5.7265625" style="4" customWidth="1"/>
    <col min="16141" max="16141" width="3.08984375" style="4" customWidth="1"/>
    <col min="16142" max="16142" width="12.90625" style="4" customWidth="1"/>
    <col min="16143" max="16143" width="2.90625" style="4" customWidth="1"/>
    <col min="16144" max="16144" width="77.453125" style="4" customWidth="1"/>
    <col min="16145" max="16384" width="11.36328125" style="4"/>
  </cols>
  <sheetData>
    <row r="1" spans="1:41" ht="24.75" customHeight="1">
      <c r="A1" s="80" t="s">
        <v>174</v>
      </c>
      <c r="B1" s="81"/>
      <c r="C1" s="306" t="str">
        <f>"作　業　日　報　兼　直　接　人　件　費　個　別　明　細　表　（"&amp;AI1&amp;"年"&amp;AI2&amp;"月分）"</f>
        <v>作　業　日　報　兼　直　接　人　件　費　個　別　明　細　表　（2022年3月分）</v>
      </c>
      <c r="D1" s="306"/>
      <c r="E1" s="306"/>
      <c r="F1" s="306"/>
      <c r="G1" s="306"/>
      <c r="H1" s="306"/>
      <c r="I1" s="306"/>
      <c r="J1" s="306"/>
      <c r="K1" s="306"/>
      <c r="M1" s="107"/>
      <c r="AC1" s="305" t="s">
        <v>123</v>
      </c>
      <c r="AD1" s="108" t="s">
        <v>58</v>
      </c>
      <c r="AE1" s="109">
        <f>初期条件設定表!$C$10</f>
        <v>0</v>
      </c>
      <c r="AF1" s="109">
        <f>初期条件設定表!$C$14</f>
        <v>0</v>
      </c>
      <c r="AG1" s="107"/>
      <c r="AH1" s="110" t="s">
        <v>13</v>
      </c>
      <c r="AI1" s="111">
        <f>従事者別人件費総括表!A14</f>
        <v>2022</v>
      </c>
      <c r="AJ1" s="107"/>
      <c r="AK1" s="107"/>
      <c r="AL1" s="110" t="s">
        <v>57</v>
      </c>
      <c r="AM1" s="112" t="str">
        <f ca="1">RIGHT(CELL("filename",A1),LEN(CELL("filename",A1))-FIND("]",CELL("filename",A1)))</f>
        <v>3月</v>
      </c>
      <c r="AN1" s="60"/>
      <c r="AO1" s="61"/>
    </row>
    <row r="2" spans="1:41" ht="24.75" customHeight="1">
      <c r="C2" s="306"/>
      <c r="D2" s="306"/>
      <c r="E2" s="306"/>
      <c r="F2" s="306"/>
      <c r="G2" s="306"/>
      <c r="H2" s="306"/>
      <c r="I2" s="306"/>
      <c r="J2" s="306"/>
      <c r="K2" s="306"/>
      <c r="M2" s="107"/>
      <c r="AC2" s="305"/>
      <c r="AD2" s="108" t="s">
        <v>48</v>
      </c>
      <c r="AE2" s="109">
        <f>初期条件設定表!$C$11</f>
        <v>0</v>
      </c>
      <c r="AF2" s="109">
        <f>初期条件設定表!$E$11</f>
        <v>0</v>
      </c>
      <c r="AG2" s="107"/>
      <c r="AH2" s="110" t="s">
        <v>14</v>
      </c>
      <c r="AI2" s="111">
        <f>従事者別人件費総括表!D14</f>
        <v>3</v>
      </c>
      <c r="AJ2" s="107"/>
      <c r="AK2" s="107"/>
      <c r="AL2" s="107"/>
      <c r="AM2" s="113"/>
    </row>
    <row r="3" spans="1:41" ht="27.75" customHeight="1">
      <c r="A3" s="3" t="s">
        <v>10</v>
      </c>
      <c r="B3" s="307" t="str">
        <f>従事者別人件費総括表!D5</f>
        <v/>
      </c>
      <c r="C3" s="307"/>
      <c r="D3" s="307"/>
      <c r="E3" s="72"/>
      <c r="F3" s="72"/>
      <c r="G3" s="72"/>
      <c r="H3" s="72"/>
      <c r="I3" s="72"/>
      <c r="J3" s="72"/>
      <c r="K3" s="72"/>
      <c r="M3" s="107"/>
      <c r="AC3" s="305"/>
      <c r="AD3" s="108" t="s">
        <v>47</v>
      </c>
      <c r="AE3" s="109">
        <f>初期条件設定表!$C$12</f>
        <v>0</v>
      </c>
      <c r="AF3" s="109">
        <f>初期条件設定表!$E$12</f>
        <v>0</v>
      </c>
      <c r="AG3" s="107"/>
      <c r="AH3" s="110" t="s">
        <v>79</v>
      </c>
      <c r="AI3" s="114">
        <f>DATE($AI$1,AI2-1,AE6+1)</f>
        <v>44621</v>
      </c>
      <c r="AJ3" s="107"/>
      <c r="AK3" s="107"/>
      <c r="AL3" s="107"/>
      <c r="AM3" s="113"/>
    </row>
    <row r="4" spans="1:41" ht="27.75" customHeight="1">
      <c r="A4" s="5" t="s">
        <v>2</v>
      </c>
      <c r="B4" s="308" t="str">
        <f>従事者別人件費総括表!D6</f>
        <v>作業者氏名</v>
      </c>
      <c r="C4" s="308"/>
      <c r="D4" s="308"/>
      <c r="E4" s="6"/>
      <c r="F4" s="6"/>
      <c r="G4" s="6"/>
      <c r="M4" s="107"/>
      <c r="AC4" s="305"/>
      <c r="AD4" s="108" t="s">
        <v>49</v>
      </c>
      <c r="AE4" s="109">
        <f>初期条件設定表!$C$13</f>
        <v>0</v>
      </c>
      <c r="AF4" s="109">
        <f>初期条件設定表!$E$13</f>
        <v>0</v>
      </c>
      <c r="AG4" s="107"/>
      <c r="AH4" s="110" t="s">
        <v>100</v>
      </c>
      <c r="AI4" s="114">
        <f>DATE(AI1,AI2,AE5)</f>
        <v>44651</v>
      </c>
      <c r="AJ4" s="107"/>
      <c r="AK4" s="107"/>
      <c r="AL4" s="110" t="s">
        <v>98</v>
      </c>
      <c r="AM4" s="115">
        <f>LEN(AI5)</f>
        <v>0</v>
      </c>
    </row>
    <row r="5" spans="1:41" ht="27.75" customHeight="1">
      <c r="A5" s="8" t="s">
        <v>9</v>
      </c>
      <c r="B5" s="309" t="str">
        <f>IF(従事者別人件費総括表!I8="","",従事者別人件費総括表!I8)</f>
        <v>0</v>
      </c>
      <c r="C5" s="309"/>
      <c r="D5" s="309"/>
      <c r="E5" s="6"/>
      <c r="F5" s="6"/>
      <c r="G5" s="6"/>
      <c r="M5" s="107"/>
      <c r="AC5" s="305"/>
      <c r="AD5" s="108" t="s">
        <v>50</v>
      </c>
      <c r="AE5" s="116" t="str">
        <f>IF(初期条件設定表!$C$24="末",TEXT(DATE(AI1,AI2+1,1)-1,"d"),初期条件設定表!$C$24)</f>
        <v>31</v>
      </c>
      <c r="AF5" s="107" t="s">
        <v>51</v>
      </c>
      <c r="AG5" s="107"/>
      <c r="AH5" s="110" t="s">
        <v>78</v>
      </c>
      <c r="AI5" s="117" t="str">
        <f>初期条件設定表!Y5</f>
        <v/>
      </c>
      <c r="AJ5" s="107"/>
      <c r="AK5" s="107"/>
      <c r="AL5" s="110" t="s">
        <v>99</v>
      </c>
      <c r="AM5" s="112" t="str">
        <f>AI5&amp;"※月火水木金土日"</f>
        <v>※月火水木金土日</v>
      </c>
      <c r="AN5" s="60"/>
      <c r="AO5" s="61"/>
    </row>
    <row r="6" spans="1:41" ht="22.5" customHeight="1" thickBot="1">
      <c r="A6" s="9" t="s">
        <v>11</v>
      </c>
      <c r="M6" s="118" t="s">
        <v>63</v>
      </c>
      <c r="N6" s="118" t="s">
        <v>64</v>
      </c>
      <c r="O6" s="119" t="s">
        <v>66</v>
      </c>
      <c r="P6" s="118" t="s">
        <v>65</v>
      </c>
      <c r="Q6" s="118" t="s">
        <v>67</v>
      </c>
      <c r="R6" s="118" t="s">
        <v>68</v>
      </c>
      <c r="S6" s="118" t="s">
        <v>69</v>
      </c>
      <c r="T6" s="118" t="s">
        <v>81</v>
      </c>
      <c r="U6" s="118" t="s">
        <v>82</v>
      </c>
      <c r="V6" s="118" t="s">
        <v>83</v>
      </c>
      <c r="W6" s="118"/>
      <c r="X6" s="118"/>
      <c r="Y6" s="75"/>
      <c r="AD6" s="76" t="s">
        <v>125</v>
      </c>
      <c r="AE6" s="116" t="str">
        <f>IF(初期条件設定表!$C$24="末",TEXT(DATE(AI1,AI2,1)-1,"d"),初期条件設定表!$C$24)</f>
        <v>28</v>
      </c>
      <c r="AF6" s="107" t="s">
        <v>51</v>
      </c>
    </row>
    <row r="7" spans="1:41" s="178" customFormat="1" ht="24" customHeight="1">
      <c r="A7" s="310" t="s">
        <v>8</v>
      </c>
      <c r="B7" s="312" t="s">
        <v>7</v>
      </c>
      <c r="C7" s="312"/>
      <c r="D7" s="312"/>
      <c r="E7" s="314" t="s">
        <v>6</v>
      </c>
      <c r="F7" s="315"/>
      <c r="G7" s="315"/>
      <c r="H7" s="316"/>
      <c r="I7" s="314" t="s">
        <v>5</v>
      </c>
      <c r="J7" s="316"/>
      <c r="K7" s="70" t="s">
        <v>4</v>
      </c>
      <c r="L7" s="333" t="s">
        <v>33</v>
      </c>
      <c r="M7" s="337" t="s">
        <v>154</v>
      </c>
      <c r="N7" s="336" t="s">
        <v>71</v>
      </c>
      <c r="O7" s="322" t="s">
        <v>45</v>
      </c>
      <c r="P7" s="322" t="s">
        <v>46</v>
      </c>
      <c r="Q7" s="322" t="s">
        <v>72</v>
      </c>
      <c r="R7" s="322" t="s">
        <v>75</v>
      </c>
      <c r="S7" s="322" t="s">
        <v>70</v>
      </c>
      <c r="T7" s="322" t="s">
        <v>54</v>
      </c>
      <c r="U7" s="322" t="s">
        <v>73</v>
      </c>
      <c r="V7" s="323" t="s">
        <v>76</v>
      </c>
      <c r="W7" s="177"/>
      <c r="X7" s="223"/>
    </row>
    <row r="8" spans="1:41" s="178" customFormat="1" ht="24" customHeight="1">
      <c r="A8" s="311"/>
      <c r="B8" s="313"/>
      <c r="C8" s="313"/>
      <c r="D8" s="313"/>
      <c r="E8" s="317"/>
      <c r="F8" s="318"/>
      <c r="G8" s="318"/>
      <c r="H8" s="319"/>
      <c r="I8" s="320"/>
      <c r="J8" s="321"/>
      <c r="K8" s="71" t="s">
        <v>40</v>
      </c>
      <c r="L8" s="334"/>
      <c r="M8" s="337"/>
      <c r="N8" s="336"/>
      <c r="O8" s="322"/>
      <c r="P8" s="322"/>
      <c r="Q8" s="322"/>
      <c r="R8" s="322"/>
      <c r="S8" s="322"/>
      <c r="T8" s="322"/>
      <c r="U8" s="322"/>
      <c r="V8" s="323"/>
      <c r="W8" s="177"/>
      <c r="X8" s="223"/>
    </row>
    <row r="9" spans="1:41" ht="46" customHeight="1">
      <c r="A9" s="145">
        <f>X9</f>
        <v>44621</v>
      </c>
      <c r="B9" s="160" t="s">
        <v>80</v>
      </c>
      <c r="C9" s="146" t="s">
        <v>3</v>
      </c>
      <c r="D9" s="163" t="s">
        <v>80</v>
      </c>
      <c r="E9" s="147" t="str">
        <f>IFERROR(HOUR(P9),"")</f>
        <v/>
      </c>
      <c r="F9" s="148" t="s">
        <v>41</v>
      </c>
      <c r="G9" s="149" t="str">
        <f>IFERROR(MINUTE(P9),"")</f>
        <v/>
      </c>
      <c r="H9" s="150" t="s">
        <v>42</v>
      </c>
      <c r="I9" s="151" t="str">
        <f>IFERROR((E9+G9/60)*$B$5,"")</f>
        <v/>
      </c>
      <c r="J9" s="137" t="s">
        <v>0</v>
      </c>
      <c r="K9" s="168"/>
      <c r="L9" s="166"/>
      <c r="M9" s="226"/>
      <c r="N9" s="121" t="str">
        <f t="shared" ref="N9:N35" si="0">IF(OR(DBCS(B9)="：",B9="",DBCS(D9)="：",D9=""),"",$D9-$B9)</f>
        <v/>
      </c>
      <c r="O9" s="121" t="str">
        <f>IFERROR(IF(M9="",D9-B9-V9,D9-B9-M9-V9),"")</f>
        <v/>
      </c>
      <c r="P9" s="122" t="str">
        <f>IFERROR(IF(O9&gt;0,FLOOR(O9,"0:30"),""),"")</f>
        <v/>
      </c>
      <c r="Q9" s="123" t="str">
        <f t="shared" ref="Q9:Q35" si="1">IF(OR(DBCS($B9)="：",$B9="",DBCS($D9)="：",$D9=""),"",MAX(MIN($D9,AE$1)-MAX($B9,TIME(0,0,0)),0))</f>
        <v/>
      </c>
      <c r="R9" s="123" t="str">
        <f t="shared" ref="R9:R35" si="2">IF(OR(DBCS($B9)="：",$B9="",DBCS($D9)="：",$D9=""),"",MAX(MIN($D9,AF$2)-MAX($B9,$AE$2),0))</f>
        <v/>
      </c>
      <c r="S9" s="123" t="str">
        <f t="shared" ref="S9:S35" si="3">IF(OR(DBCS($B9)="：",$B9="",DBCS($D9)="：",$D9=""),"",MAX(MIN($D9,$AF$3)-MAX($B9,$AE$3),0))</f>
        <v/>
      </c>
      <c r="T9" s="123" t="str">
        <f t="shared" ref="T9:T35" si="4">IF(OR(DBCS($B9)="：",$B9="",DBCS($D9)="：",$D9=""),"",MAX(MIN($D9,$AF$4)-MAX($B9,$AE$4),0))</f>
        <v/>
      </c>
      <c r="U9" s="123" t="str">
        <f t="shared" ref="U9:U35" si="5">IF(OR(DBCS($B9)="：",$B9="",DBCS($D9)="：",$D9=""),"",MAX(MIN($D9,TIME(23,59,59))-MAX($B9,$AF$1),0))</f>
        <v/>
      </c>
      <c r="V9" s="123" t="str">
        <f>IF(OR(DBCS($B9)="：",$B9="",DBCS($D9)="：",$D9=""),"",SUM(Q9:U9))</f>
        <v/>
      </c>
      <c r="W9" s="107"/>
      <c r="X9" s="145">
        <f>IF($AI$3="","",IF(FIND(TEXT($AI$3,"aaa"),$AM$5)&gt;$AM$4,$AI$3,IF(FIND(TEXT($AI$3+1,"aaa"),$AM$5)&gt;$AM$4,$AI$3+1,IF(FIND(TEXT($AI$3+2,"aaa"),$AM$5)&gt;$AM$4,$AI$3+2,IF(FIND(TEXT($AI$3+3,"aaa"),$AM$5)&gt;$AM$4,$AI$3+3,"")))))</f>
        <v>44621</v>
      </c>
      <c r="Z9" s="78"/>
    </row>
    <row r="10" spans="1:41" ht="46" customHeight="1">
      <c r="A10" s="145">
        <f t="shared" ref="A10:A35" si="6">X10</f>
        <v>44622</v>
      </c>
      <c r="B10" s="160" t="s">
        <v>80</v>
      </c>
      <c r="C10" s="146" t="s">
        <v>3</v>
      </c>
      <c r="D10" s="163" t="s">
        <v>80</v>
      </c>
      <c r="E10" s="147" t="str">
        <f>IFERROR(HOUR(P10),"")</f>
        <v/>
      </c>
      <c r="F10" s="148" t="s">
        <v>41</v>
      </c>
      <c r="G10" s="149" t="str">
        <f>IFERROR(MINUTE(P10),"")</f>
        <v/>
      </c>
      <c r="H10" s="150" t="s">
        <v>42</v>
      </c>
      <c r="I10" s="151" t="str">
        <f t="shared" ref="I10:I35" si="7">IFERROR((E10+G10/60)*$B$5,"")</f>
        <v/>
      </c>
      <c r="J10" s="137" t="s">
        <v>0</v>
      </c>
      <c r="K10" s="168"/>
      <c r="L10" s="166"/>
      <c r="M10" s="226"/>
      <c r="N10" s="121" t="str">
        <f t="shared" si="0"/>
        <v/>
      </c>
      <c r="O10" s="121" t="str">
        <f t="shared" ref="O10:O35" si="8">IFERROR(IF(M10="",D10-B10-V10,D10-B10-M10-V10),"")</f>
        <v/>
      </c>
      <c r="P10" s="122" t="str">
        <f t="shared" ref="P10:P35" si="9">IFERROR(IF(O10&gt;0,FLOOR(O10,"0:30"),""),"")</f>
        <v/>
      </c>
      <c r="Q10" s="123" t="str">
        <f t="shared" si="1"/>
        <v/>
      </c>
      <c r="R10" s="123" t="str">
        <f t="shared" si="2"/>
        <v/>
      </c>
      <c r="S10" s="123" t="str">
        <f t="shared" si="3"/>
        <v/>
      </c>
      <c r="T10" s="123" t="str">
        <f t="shared" si="4"/>
        <v/>
      </c>
      <c r="U10" s="123" t="str">
        <f t="shared" si="5"/>
        <v/>
      </c>
      <c r="V10" s="123" t="str">
        <f t="shared" ref="V10:V33" si="10">IF(OR(DBCS($B10)="：",$B10="",DBCS($D10)="：",$D10=""),"",SUM(Q10:U10))</f>
        <v/>
      </c>
      <c r="W10" s="107"/>
      <c r="X10" s="145">
        <f t="shared" ref="X10:X35" si="11">IF($A9="","",IF(AND($A9+1&lt;=$AI$4,FIND(TEXT($A9+1,"aaa"),$AM$5)&gt;$AM$4),$A9+1,IF(AND($A9+2&lt;=$AI$4,FIND(TEXT($A9+2,"aaa"),$AM$5)&gt;$AM$4),$A9+2,IF(AND($A9+3&lt;=$AI$4,FIND(TEXT($A9+3,"aaa"),$AM$5)&gt;$AM$4),$A9+3,IF(AND($A9+4&lt;=$AI$4,FIND(TEXT($A9+4,"aaa"),$AM$5)&gt;$AM$4),$A9+4,"")))))</f>
        <v>44622</v>
      </c>
      <c r="Z10" s="78"/>
    </row>
    <row r="11" spans="1:41" ht="46" customHeight="1">
      <c r="A11" s="145">
        <f t="shared" si="6"/>
        <v>44623</v>
      </c>
      <c r="B11" s="160" t="s">
        <v>80</v>
      </c>
      <c r="C11" s="146" t="s">
        <v>3</v>
      </c>
      <c r="D11" s="163" t="s">
        <v>80</v>
      </c>
      <c r="E11" s="147" t="str">
        <f>IFERROR(HOUR(P11),"")</f>
        <v/>
      </c>
      <c r="F11" s="148" t="s">
        <v>41</v>
      </c>
      <c r="G11" s="149" t="str">
        <f>IFERROR(MINUTE(P11),"")</f>
        <v/>
      </c>
      <c r="H11" s="150" t="s">
        <v>42</v>
      </c>
      <c r="I11" s="151" t="str">
        <f t="shared" si="7"/>
        <v/>
      </c>
      <c r="J11" s="137" t="s">
        <v>0</v>
      </c>
      <c r="K11" s="168"/>
      <c r="L11" s="166"/>
      <c r="M11" s="226"/>
      <c r="N11" s="121" t="str">
        <f t="shared" si="0"/>
        <v/>
      </c>
      <c r="O11" s="121" t="str">
        <f t="shared" si="8"/>
        <v/>
      </c>
      <c r="P11" s="122" t="str">
        <f t="shared" si="9"/>
        <v/>
      </c>
      <c r="Q11" s="123" t="str">
        <f t="shared" si="1"/>
        <v/>
      </c>
      <c r="R11" s="123" t="str">
        <f t="shared" si="2"/>
        <v/>
      </c>
      <c r="S11" s="123" t="str">
        <f t="shared" si="3"/>
        <v/>
      </c>
      <c r="T11" s="123" t="str">
        <f t="shared" si="4"/>
        <v/>
      </c>
      <c r="U11" s="123" t="str">
        <f t="shared" si="5"/>
        <v/>
      </c>
      <c r="V11" s="123" t="str">
        <f t="shared" si="10"/>
        <v/>
      </c>
      <c r="W11" s="107"/>
      <c r="X11" s="145">
        <f t="shared" si="11"/>
        <v>44623</v>
      </c>
      <c r="Z11" s="78"/>
    </row>
    <row r="12" spans="1:41" ht="46" customHeight="1">
      <c r="A12" s="145">
        <f t="shared" si="6"/>
        <v>44624</v>
      </c>
      <c r="B12" s="160" t="s">
        <v>80</v>
      </c>
      <c r="C12" s="146" t="s">
        <v>3</v>
      </c>
      <c r="D12" s="163" t="s">
        <v>80</v>
      </c>
      <c r="E12" s="147" t="str">
        <f>IFERROR(HOUR(P12),"")</f>
        <v/>
      </c>
      <c r="F12" s="148" t="s">
        <v>41</v>
      </c>
      <c r="G12" s="149" t="str">
        <f>IFERROR(MINUTE(P12),"")</f>
        <v/>
      </c>
      <c r="H12" s="150" t="s">
        <v>42</v>
      </c>
      <c r="I12" s="151" t="str">
        <f t="shared" si="7"/>
        <v/>
      </c>
      <c r="J12" s="137" t="s">
        <v>0</v>
      </c>
      <c r="K12" s="168"/>
      <c r="L12" s="166"/>
      <c r="M12" s="226"/>
      <c r="N12" s="121" t="str">
        <f t="shared" si="0"/>
        <v/>
      </c>
      <c r="O12" s="121" t="str">
        <f t="shared" si="8"/>
        <v/>
      </c>
      <c r="P12" s="122" t="str">
        <f t="shared" si="9"/>
        <v/>
      </c>
      <c r="Q12" s="123" t="str">
        <f t="shared" si="1"/>
        <v/>
      </c>
      <c r="R12" s="123" t="str">
        <f t="shared" si="2"/>
        <v/>
      </c>
      <c r="S12" s="123" t="str">
        <f t="shared" si="3"/>
        <v/>
      </c>
      <c r="T12" s="123" t="str">
        <f t="shared" si="4"/>
        <v/>
      </c>
      <c r="U12" s="123" t="str">
        <f t="shared" si="5"/>
        <v/>
      </c>
      <c r="V12" s="123" t="str">
        <f t="shared" si="10"/>
        <v/>
      </c>
      <c r="W12" s="107"/>
      <c r="X12" s="145">
        <f t="shared" si="11"/>
        <v>44624</v>
      </c>
      <c r="Z12" s="78"/>
    </row>
    <row r="13" spans="1:41" ht="46" customHeight="1">
      <c r="A13" s="145">
        <f t="shared" si="6"/>
        <v>44625</v>
      </c>
      <c r="B13" s="160" t="s">
        <v>80</v>
      </c>
      <c r="C13" s="146" t="s">
        <v>3</v>
      </c>
      <c r="D13" s="163" t="s">
        <v>80</v>
      </c>
      <c r="E13" s="147" t="str">
        <f t="shared" ref="E13:E35" si="12">IFERROR(HOUR(P13),"")</f>
        <v/>
      </c>
      <c r="F13" s="148" t="s">
        <v>41</v>
      </c>
      <c r="G13" s="149" t="str">
        <f t="shared" ref="G13:G35" si="13">IFERROR(MINUTE(P13),"")</f>
        <v/>
      </c>
      <c r="H13" s="150" t="s">
        <v>42</v>
      </c>
      <c r="I13" s="151" t="str">
        <f t="shared" si="7"/>
        <v/>
      </c>
      <c r="J13" s="137" t="s">
        <v>0</v>
      </c>
      <c r="K13" s="168"/>
      <c r="L13" s="166"/>
      <c r="M13" s="226"/>
      <c r="N13" s="121" t="str">
        <f t="shared" si="0"/>
        <v/>
      </c>
      <c r="O13" s="121" t="str">
        <f t="shared" si="8"/>
        <v/>
      </c>
      <c r="P13" s="122" t="str">
        <f t="shared" si="9"/>
        <v/>
      </c>
      <c r="Q13" s="123" t="str">
        <f t="shared" si="1"/>
        <v/>
      </c>
      <c r="R13" s="123" t="str">
        <f t="shared" si="2"/>
        <v/>
      </c>
      <c r="S13" s="123" t="str">
        <f t="shared" si="3"/>
        <v/>
      </c>
      <c r="T13" s="123" t="str">
        <f t="shared" si="4"/>
        <v/>
      </c>
      <c r="U13" s="123" t="str">
        <f t="shared" si="5"/>
        <v/>
      </c>
      <c r="V13" s="123" t="str">
        <f t="shared" si="10"/>
        <v/>
      </c>
      <c r="W13" s="123" t="str">
        <f t="shared" ref="W13:W35" si="14">IF(OR(DBCS($B13)="：",$B13="",DBCS($D13)="：",$D13=""),"",MAX(MIN($D13,$AF$3)-MAX($B13,$AE$3),0))</f>
        <v/>
      </c>
      <c r="X13" s="145">
        <f t="shared" si="11"/>
        <v>44625</v>
      </c>
      <c r="Y13" s="77" t="str">
        <f t="shared" ref="Y13:Y33" si="15">IF(OR(DBCS($B13)="：",$B13="",DBCS($D13)="：",$D13=""),"",MAX(MIN($D13,TIME(23,59,59))-MAX($B13,$AF$1),0))</f>
        <v/>
      </c>
      <c r="Z13" s="78"/>
    </row>
    <row r="14" spans="1:41" ht="46" customHeight="1">
      <c r="A14" s="145">
        <f t="shared" si="6"/>
        <v>44626</v>
      </c>
      <c r="B14" s="160" t="s">
        <v>80</v>
      </c>
      <c r="C14" s="146" t="s">
        <v>3</v>
      </c>
      <c r="D14" s="163" t="s">
        <v>80</v>
      </c>
      <c r="E14" s="147" t="str">
        <f t="shared" si="12"/>
        <v/>
      </c>
      <c r="F14" s="148" t="s">
        <v>41</v>
      </c>
      <c r="G14" s="149" t="str">
        <f t="shared" si="13"/>
        <v/>
      </c>
      <c r="H14" s="150" t="s">
        <v>42</v>
      </c>
      <c r="I14" s="151" t="str">
        <f t="shared" si="7"/>
        <v/>
      </c>
      <c r="J14" s="137" t="s">
        <v>0</v>
      </c>
      <c r="K14" s="168"/>
      <c r="L14" s="166"/>
      <c r="M14" s="226"/>
      <c r="N14" s="121" t="str">
        <f t="shared" si="0"/>
        <v/>
      </c>
      <c r="O14" s="121" t="str">
        <f t="shared" si="8"/>
        <v/>
      </c>
      <c r="P14" s="122" t="str">
        <f t="shared" si="9"/>
        <v/>
      </c>
      <c r="Q14" s="123" t="str">
        <f t="shared" si="1"/>
        <v/>
      </c>
      <c r="R14" s="123" t="str">
        <f t="shared" si="2"/>
        <v/>
      </c>
      <c r="S14" s="123" t="str">
        <f t="shared" si="3"/>
        <v/>
      </c>
      <c r="T14" s="123" t="str">
        <f t="shared" si="4"/>
        <v/>
      </c>
      <c r="U14" s="123" t="str">
        <f t="shared" si="5"/>
        <v/>
      </c>
      <c r="V14" s="123" t="str">
        <f t="shared" si="10"/>
        <v/>
      </c>
      <c r="W14" s="123" t="str">
        <f t="shared" si="14"/>
        <v/>
      </c>
      <c r="X14" s="145">
        <f t="shared" si="11"/>
        <v>44626</v>
      </c>
      <c r="Y14" s="77" t="str">
        <f t="shared" si="15"/>
        <v/>
      </c>
      <c r="Z14" s="78"/>
    </row>
    <row r="15" spans="1:41" ht="46" customHeight="1">
      <c r="A15" s="145">
        <f t="shared" si="6"/>
        <v>44627</v>
      </c>
      <c r="B15" s="160" t="s">
        <v>80</v>
      </c>
      <c r="C15" s="146" t="s">
        <v>3</v>
      </c>
      <c r="D15" s="163" t="s">
        <v>80</v>
      </c>
      <c r="E15" s="147" t="str">
        <f t="shared" si="12"/>
        <v/>
      </c>
      <c r="F15" s="148" t="s">
        <v>41</v>
      </c>
      <c r="G15" s="149" t="str">
        <f t="shared" si="13"/>
        <v/>
      </c>
      <c r="H15" s="150" t="s">
        <v>42</v>
      </c>
      <c r="I15" s="151" t="str">
        <f t="shared" si="7"/>
        <v/>
      </c>
      <c r="J15" s="137" t="s">
        <v>0</v>
      </c>
      <c r="K15" s="168"/>
      <c r="L15" s="166"/>
      <c r="M15" s="226"/>
      <c r="N15" s="121" t="str">
        <f t="shared" si="0"/>
        <v/>
      </c>
      <c r="O15" s="121" t="str">
        <f t="shared" si="8"/>
        <v/>
      </c>
      <c r="P15" s="122" t="str">
        <f t="shared" si="9"/>
        <v/>
      </c>
      <c r="Q15" s="123" t="str">
        <f t="shared" si="1"/>
        <v/>
      </c>
      <c r="R15" s="123" t="str">
        <f t="shared" si="2"/>
        <v/>
      </c>
      <c r="S15" s="123" t="str">
        <f t="shared" si="3"/>
        <v/>
      </c>
      <c r="T15" s="123" t="str">
        <f t="shared" si="4"/>
        <v/>
      </c>
      <c r="U15" s="123" t="str">
        <f t="shared" si="5"/>
        <v/>
      </c>
      <c r="V15" s="123" t="str">
        <f t="shared" si="10"/>
        <v/>
      </c>
      <c r="W15" s="123" t="str">
        <f t="shared" si="14"/>
        <v/>
      </c>
      <c r="X15" s="145">
        <f t="shared" si="11"/>
        <v>44627</v>
      </c>
      <c r="Y15" s="77" t="str">
        <f t="shared" si="15"/>
        <v/>
      </c>
      <c r="Z15" s="78"/>
    </row>
    <row r="16" spans="1:41" ht="46" customHeight="1">
      <c r="A16" s="145">
        <f t="shared" si="6"/>
        <v>44628</v>
      </c>
      <c r="B16" s="160" t="s">
        <v>80</v>
      </c>
      <c r="C16" s="146" t="s">
        <v>3</v>
      </c>
      <c r="D16" s="163" t="s">
        <v>80</v>
      </c>
      <c r="E16" s="147" t="str">
        <f t="shared" si="12"/>
        <v/>
      </c>
      <c r="F16" s="148" t="s">
        <v>41</v>
      </c>
      <c r="G16" s="149" t="str">
        <f t="shared" si="13"/>
        <v/>
      </c>
      <c r="H16" s="150" t="s">
        <v>42</v>
      </c>
      <c r="I16" s="151" t="str">
        <f t="shared" si="7"/>
        <v/>
      </c>
      <c r="J16" s="137" t="s">
        <v>0</v>
      </c>
      <c r="K16" s="168"/>
      <c r="L16" s="166"/>
      <c r="M16" s="226"/>
      <c r="N16" s="121" t="str">
        <f t="shared" si="0"/>
        <v/>
      </c>
      <c r="O16" s="121" t="str">
        <f t="shared" si="8"/>
        <v/>
      </c>
      <c r="P16" s="122" t="str">
        <f t="shared" si="9"/>
        <v/>
      </c>
      <c r="Q16" s="123" t="str">
        <f t="shared" si="1"/>
        <v/>
      </c>
      <c r="R16" s="123" t="str">
        <f t="shared" si="2"/>
        <v/>
      </c>
      <c r="S16" s="123" t="str">
        <f t="shared" si="3"/>
        <v/>
      </c>
      <c r="T16" s="123" t="str">
        <f t="shared" si="4"/>
        <v/>
      </c>
      <c r="U16" s="123" t="str">
        <f t="shared" si="5"/>
        <v/>
      </c>
      <c r="V16" s="123" t="str">
        <f t="shared" si="10"/>
        <v/>
      </c>
      <c r="W16" s="123" t="str">
        <f t="shared" si="14"/>
        <v/>
      </c>
      <c r="X16" s="145">
        <f t="shared" si="11"/>
        <v>44628</v>
      </c>
      <c r="Y16" s="77" t="str">
        <f t="shared" si="15"/>
        <v/>
      </c>
      <c r="Z16" s="78"/>
    </row>
    <row r="17" spans="1:26" ht="46" customHeight="1">
      <c r="A17" s="145">
        <f t="shared" si="6"/>
        <v>44629</v>
      </c>
      <c r="B17" s="160" t="s">
        <v>43</v>
      </c>
      <c r="C17" s="146" t="s">
        <v>3</v>
      </c>
      <c r="D17" s="163" t="s">
        <v>43</v>
      </c>
      <c r="E17" s="147" t="str">
        <f t="shared" si="12"/>
        <v/>
      </c>
      <c r="F17" s="148" t="s">
        <v>41</v>
      </c>
      <c r="G17" s="149" t="str">
        <f t="shared" si="13"/>
        <v/>
      </c>
      <c r="H17" s="150" t="s">
        <v>42</v>
      </c>
      <c r="I17" s="151" t="str">
        <f t="shared" si="7"/>
        <v/>
      </c>
      <c r="J17" s="137" t="s">
        <v>0</v>
      </c>
      <c r="K17" s="168"/>
      <c r="L17" s="166"/>
      <c r="M17" s="226"/>
      <c r="N17" s="121" t="str">
        <f t="shared" si="0"/>
        <v/>
      </c>
      <c r="O17" s="121" t="str">
        <f t="shared" si="8"/>
        <v/>
      </c>
      <c r="P17" s="122" t="str">
        <f t="shared" si="9"/>
        <v/>
      </c>
      <c r="Q17" s="123" t="str">
        <f t="shared" si="1"/>
        <v/>
      </c>
      <c r="R17" s="123" t="str">
        <f t="shared" si="2"/>
        <v/>
      </c>
      <c r="S17" s="123" t="str">
        <f t="shared" si="3"/>
        <v/>
      </c>
      <c r="T17" s="123" t="str">
        <f t="shared" si="4"/>
        <v/>
      </c>
      <c r="U17" s="123" t="str">
        <f t="shared" si="5"/>
        <v/>
      </c>
      <c r="V17" s="123" t="str">
        <f t="shared" si="10"/>
        <v/>
      </c>
      <c r="W17" s="123" t="str">
        <f t="shared" si="14"/>
        <v/>
      </c>
      <c r="X17" s="145">
        <f t="shared" si="11"/>
        <v>44629</v>
      </c>
      <c r="Y17" s="77" t="str">
        <f t="shared" si="15"/>
        <v/>
      </c>
      <c r="Z17" s="78"/>
    </row>
    <row r="18" spans="1:26" ht="46" customHeight="1">
      <c r="A18" s="145">
        <f t="shared" si="6"/>
        <v>44630</v>
      </c>
      <c r="B18" s="160" t="s">
        <v>43</v>
      </c>
      <c r="C18" s="146" t="s">
        <v>3</v>
      </c>
      <c r="D18" s="163" t="s">
        <v>43</v>
      </c>
      <c r="E18" s="147" t="str">
        <f t="shared" si="12"/>
        <v/>
      </c>
      <c r="F18" s="148" t="s">
        <v>41</v>
      </c>
      <c r="G18" s="149" t="str">
        <f t="shared" si="13"/>
        <v/>
      </c>
      <c r="H18" s="150" t="s">
        <v>42</v>
      </c>
      <c r="I18" s="151" t="str">
        <f t="shared" si="7"/>
        <v/>
      </c>
      <c r="J18" s="137" t="s">
        <v>0</v>
      </c>
      <c r="K18" s="168"/>
      <c r="L18" s="166"/>
      <c r="M18" s="226"/>
      <c r="N18" s="121" t="str">
        <f t="shared" si="0"/>
        <v/>
      </c>
      <c r="O18" s="121" t="str">
        <f t="shared" si="8"/>
        <v/>
      </c>
      <c r="P18" s="122" t="str">
        <f t="shared" si="9"/>
        <v/>
      </c>
      <c r="Q18" s="123" t="str">
        <f t="shared" si="1"/>
        <v/>
      </c>
      <c r="R18" s="123" t="str">
        <f t="shared" si="2"/>
        <v/>
      </c>
      <c r="S18" s="123" t="str">
        <f t="shared" si="3"/>
        <v/>
      </c>
      <c r="T18" s="123" t="str">
        <f t="shared" si="4"/>
        <v/>
      </c>
      <c r="U18" s="123" t="str">
        <f t="shared" si="5"/>
        <v/>
      </c>
      <c r="V18" s="123" t="str">
        <f t="shared" si="10"/>
        <v/>
      </c>
      <c r="W18" s="123" t="str">
        <f t="shared" si="14"/>
        <v/>
      </c>
      <c r="X18" s="145">
        <f t="shared" si="11"/>
        <v>44630</v>
      </c>
      <c r="Y18" s="77" t="str">
        <f t="shared" si="15"/>
        <v/>
      </c>
      <c r="Z18" s="78"/>
    </row>
    <row r="19" spans="1:26" ht="46" customHeight="1">
      <c r="A19" s="145">
        <f t="shared" si="6"/>
        <v>44631</v>
      </c>
      <c r="B19" s="160" t="s">
        <v>43</v>
      </c>
      <c r="C19" s="146" t="s">
        <v>3</v>
      </c>
      <c r="D19" s="163" t="s">
        <v>43</v>
      </c>
      <c r="E19" s="147" t="str">
        <f t="shared" si="12"/>
        <v/>
      </c>
      <c r="F19" s="148" t="s">
        <v>41</v>
      </c>
      <c r="G19" s="149" t="str">
        <f t="shared" si="13"/>
        <v/>
      </c>
      <c r="H19" s="150" t="s">
        <v>42</v>
      </c>
      <c r="I19" s="151" t="str">
        <f t="shared" si="7"/>
        <v/>
      </c>
      <c r="J19" s="137" t="s">
        <v>0</v>
      </c>
      <c r="K19" s="168"/>
      <c r="L19" s="166"/>
      <c r="M19" s="226"/>
      <c r="N19" s="121" t="str">
        <f t="shared" si="0"/>
        <v/>
      </c>
      <c r="O19" s="121" t="str">
        <f t="shared" si="8"/>
        <v/>
      </c>
      <c r="P19" s="122" t="str">
        <f t="shared" si="9"/>
        <v/>
      </c>
      <c r="Q19" s="123" t="str">
        <f t="shared" si="1"/>
        <v/>
      </c>
      <c r="R19" s="123" t="str">
        <f t="shared" si="2"/>
        <v/>
      </c>
      <c r="S19" s="123" t="str">
        <f t="shared" si="3"/>
        <v/>
      </c>
      <c r="T19" s="123" t="str">
        <f t="shared" si="4"/>
        <v/>
      </c>
      <c r="U19" s="123" t="str">
        <f t="shared" si="5"/>
        <v/>
      </c>
      <c r="V19" s="123" t="str">
        <f t="shared" si="10"/>
        <v/>
      </c>
      <c r="W19" s="123" t="str">
        <f t="shared" si="14"/>
        <v/>
      </c>
      <c r="X19" s="145">
        <f t="shared" si="11"/>
        <v>44631</v>
      </c>
      <c r="Y19" s="77" t="str">
        <f t="shared" si="15"/>
        <v/>
      </c>
      <c r="Z19" s="78"/>
    </row>
    <row r="20" spans="1:26" ht="46" customHeight="1">
      <c r="A20" s="145">
        <f t="shared" si="6"/>
        <v>44632</v>
      </c>
      <c r="B20" s="160" t="s">
        <v>43</v>
      </c>
      <c r="C20" s="146" t="s">
        <v>3</v>
      </c>
      <c r="D20" s="163" t="s">
        <v>43</v>
      </c>
      <c r="E20" s="147" t="str">
        <f t="shared" si="12"/>
        <v/>
      </c>
      <c r="F20" s="148" t="s">
        <v>41</v>
      </c>
      <c r="G20" s="149" t="str">
        <f t="shared" si="13"/>
        <v/>
      </c>
      <c r="H20" s="150" t="s">
        <v>42</v>
      </c>
      <c r="I20" s="151" t="str">
        <f t="shared" si="7"/>
        <v/>
      </c>
      <c r="J20" s="137" t="s">
        <v>0</v>
      </c>
      <c r="K20" s="168"/>
      <c r="L20" s="166"/>
      <c r="M20" s="226"/>
      <c r="N20" s="121" t="str">
        <f t="shared" si="0"/>
        <v/>
      </c>
      <c r="O20" s="121" t="str">
        <f t="shared" si="8"/>
        <v/>
      </c>
      <c r="P20" s="122" t="str">
        <f t="shared" si="9"/>
        <v/>
      </c>
      <c r="Q20" s="123" t="str">
        <f t="shared" si="1"/>
        <v/>
      </c>
      <c r="R20" s="123" t="str">
        <f t="shared" si="2"/>
        <v/>
      </c>
      <c r="S20" s="123" t="str">
        <f t="shared" si="3"/>
        <v/>
      </c>
      <c r="T20" s="123" t="str">
        <f t="shared" si="4"/>
        <v/>
      </c>
      <c r="U20" s="123" t="str">
        <f t="shared" si="5"/>
        <v/>
      </c>
      <c r="V20" s="123" t="str">
        <f t="shared" si="10"/>
        <v/>
      </c>
      <c r="W20" s="123" t="str">
        <f t="shared" si="14"/>
        <v/>
      </c>
      <c r="X20" s="145">
        <f t="shared" si="11"/>
        <v>44632</v>
      </c>
      <c r="Y20" s="77" t="str">
        <f t="shared" si="15"/>
        <v/>
      </c>
      <c r="Z20" s="78"/>
    </row>
    <row r="21" spans="1:26" ht="46" customHeight="1">
      <c r="A21" s="145">
        <f t="shared" si="6"/>
        <v>44633</v>
      </c>
      <c r="B21" s="160" t="s">
        <v>43</v>
      </c>
      <c r="C21" s="146" t="s">
        <v>3</v>
      </c>
      <c r="D21" s="163" t="s">
        <v>43</v>
      </c>
      <c r="E21" s="147" t="str">
        <f t="shared" si="12"/>
        <v/>
      </c>
      <c r="F21" s="148" t="s">
        <v>41</v>
      </c>
      <c r="G21" s="149" t="str">
        <f t="shared" si="13"/>
        <v/>
      </c>
      <c r="H21" s="150" t="s">
        <v>42</v>
      </c>
      <c r="I21" s="151" t="str">
        <f t="shared" si="7"/>
        <v/>
      </c>
      <c r="J21" s="137" t="s">
        <v>0</v>
      </c>
      <c r="K21" s="168"/>
      <c r="L21" s="166"/>
      <c r="M21" s="226"/>
      <c r="N21" s="121" t="str">
        <f t="shared" si="0"/>
        <v/>
      </c>
      <c r="O21" s="121" t="str">
        <f t="shared" si="8"/>
        <v/>
      </c>
      <c r="P21" s="122" t="str">
        <f t="shared" si="9"/>
        <v/>
      </c>
      <c r="Q21" s="123" t="str">
        <f t="shared" si="1"/>
        <v/>
      </c>
      <c r="R21" s="123" t="str">
        <f t="shared" si="2"/>
        <v/>
      </c>
      <c r="S21" s="123" t="str">
        <f t="shared" si="3"/>
        <v/>
      </c>
      <c r="T21" s="123" t="str">
        <f t="shared" si="4"/>
        <v/>
      </c>
      <c r="U21" s="123" t="str">
        <f t="shared" si="5"/>
        <v/>
      </c>
      <c r="V21" s="123" t="str">
        <f t="shared" si="10"/>
        <v/>
      </c>
      <c r="W21" s="123" t="str">
        <f t="shared" si="14"/>
        <v/>
      </c>
      <c r="X21" s="145">
        <f t="shared" si="11"/>
        <v>44633</v>
      </c>
      <c r="Y21" s="77" t="str">
        <f t="shared" si="15"/>
        <v/>
      </c>
      <c r="Z21" s="78"/>
    </row>
    <row r="22" spans="1:26" ht="46" customHeight="1">
      <c r="A22" s="145">
        <f t="shared" si="6"/>
        <v>44634</v>
      </c>
      <c r="B22" s="160" t="s">
        <v>43</v>
      </c>
      <c r="C22" s="146" t="s">
        <v>3</v>
      </c>
      <c r="D22" s="163" t="s">
        <v>43</v>
      </c>
      <c r="E22" s="147" t="str">
        <f t="shared" si="12"/>
        <v/>
      </c>
      <c r="F22" s="148" t="s">
        <v>41</v>
      </c>
      <c r="G22" s="149" t="str">
        <f t="shared" si="13"/>
        <v/>
      </c>
      <c r="H22" s="150" t="s">
        <v>42</v>
      </c>
      <c r="I22" s="151" t="str">
        <f t="shared" si="7"/>
        <v/>
      </c>
      <c r="J22" s="137" t="s">
        <v>0</v>
      </c>
      <c r="K22" s="168"/>
      <c r="L22" s="166"/>
      <c r="M22" s="226"/>
      <c r="N22" s="121" t="str">
        <f t="shared" si="0"/>
        <v/>
      </c>
      <c r="O22" s="121" t="str">
        <f t="shared" si="8"/>
        <v/>
      </c>
      <c r="P22" s="122" t="str">
        <f t="shared" si="9"/>
        <v/>
      </c>
      <c r="Q22" s="123" t="str">
        <f t="shared" si="1"/>
        <v/>
      </c>
      <c r="R22" s="123" t="str">
        <f t="shared" si="2"/>
        <v/>
      </c>
      <c r="S22" s="123" t="str">
        <f t="shared" si="3"/>
        <v/>
      </c>
      <c r="T22" s="123" t="str">
        <f t="shared" si="4"/>
        <v/>
      </c>
      <c r="U22" s="123" t="str">
        <f t="shared" si="5"/>
        <v/>
      </c>
      <c r="V22" s="123" t="str">
        <f t="shared" si="10"/>
        <v/>
      </c>
      <c r="W22" s="123" t="str">
        <f t="shared" si="14"/>
        <v/>
      </c>
      <c r="X22" s="145">
        <f t="shared" si="11"/>
        <v>44634</v>
      </c>
      <c r="Y22" s="77" t="str">
        <f t="shared" si="15"/>
        <v/>
      </c>
      <c r="Z22" s="78"/>
    </row>
    <row r="23" spans="1:26" ht="46" customHeight="1">
      <c r="A23" s="145">
        <f t="shared" si="6"/>
        <v>44635</v>
      </c>
      <c r="B23" s="160" t="s">
        <v>43</v>
      </c>
      <c r="C23" s="146" t="s">
        <v>3</v>
      </c>
      <c r="D23" s="163" t="s">
        <v>43</v>
      </c>
      <c r="E23" s="147" t="str">
        <f t="shared" si="12"/>
        <v/>
      </c>
      <c r="F23" s="148" t="s">
        <v>41</v>
      </c>
      <c r="G23" s="149" t="str">
        <f t="shared" si="13"/>
        <v/>
      </c>
      <c r="H23" s="150" t="s">
        <v>42</v>
      </c>
      <c r="I23" s="151" t="str">
        <f t="shared" si="7"/>
        <v/>
      </c>
      <c r="J23" s="137" t="s">
        <v>0</v>
      </c>
      <c r="K23" s="168"/>
      <c r="L23" s="166"/>
      <c r="M23" s="226"/>
      <c r="N23" s="121" t="str">
        <f t="shared" si="0"/>
        <v/>
      </c>
      <c r="O23" s="121" t="str">
        <f t="shared" si="8"/>
        <v/>
      </c>
      <c r="P23" s="122" t="str">
        <f t="shared" si="9"/>
        <v/>
      </c>
      <c r="Q23" s="123" t="str">
        <f t="shared" si="1"/>
        <v/>
      </c>
      <c r="R23" s="123" t="str">
        <f t="shared" si="2"/>
        <v/>
      </c>
      <c r="S23" s="123" t="str">
        <f t="shared" si="3"/>
        <v/>
      </c>
      <c r="T23" s="123" t="str">
        <f t="shared" si="4"/>
        <v/>
      </c>
      <c r="U23" s="123" t="str">
        <f t="shared" si="5"/>
        <v/>
      </c>
      <c r="V23" s="123" t="str">
        <f t="shared" si="10"/>
        <v/>
      </c>
      <c r="W23" s="123" t="str">
        <f t="shared" si="14"/>
        <v/>
      </c>
      <c r="X23" s="145">
        <f t="shared" si="11"/>
        <v>44635</v>
      </c>
      <c r="Y23" s="77" t="str">
        <f t="shared" si="15"/>
        <v/>
      </c>
      <c r="Z23" s="78"/>
    </row>
    <row r="24" spans="1:26" ht="46" customHeight="1">
      <c r="A24" s="145">
        <f t="shared" si="6"/>
        <v>44636</v>
      </c>
      <c r="B24" s="160" t="s">
        <v>43</v>
      </c>
      <c r="C24" s="146" t="s">
        <v>3</v>
      </c>
      <c r="D24" s="163" t="s">
        <v>43</v>
      </c>
      <c r="E24" s="147" t="str">
        <f t="shared" si="12"/>
        <v/>
      </c>
      <c r="F24" s="148" t="s">
        <v>41</v>
      </c>
      <c r="G24" s="149" t="str">
        <f t="shared" si="13"/>
        <v/>
      </c>
      <c r="H24" s="150" t="s">
        <v>42</v>
      </c>
      <c r="I24" s="151" t="str">
        <f t="shared" si="7"/>
        <v/>
      </c>
      <c r="J24" s="137" t="s">
        <v>0</v>
      </c>
      <c r="K24" s="168"/>
      <c r="L24" s="166"/>
      <c r="M24" s="226"/>
      <c r="N24" s="121" t="str">
        <f t="shared" si="0"/>
        <v/>
      </c>
      <c r="O24" s="121" t="str">
        <f t="shared" si="8"/>
        <v/>
      </c>
      <c r="P24" s="122" t="str">
        <f t="shared" si="9"/>
        <v/>
      </c>
      <c r="Q24" s="123" t="str">
        <f t="shared" si="1"/>
        <v/>
      </c>
      <c r="R24" s="123" t="str">
        <f t="shared" si="2"/>
        <v/>
      </c>
      <c r="S24" s="123" t="str">
        <f t="shared" si="3"/>
        <v/>
      </c>
      <c r="T24" s="123" t="str">
        <f t="shared" si="4"/>
        <v/>
      </c>
      <c r="U24" s="123" t="str">
        <f t="shared" si="5"/>
        <v/>
      </c>
      <c r="V24" s="123" t="str">
        <f t="shared" si="10"/>
        <v/>
      </c>
      <c r="W24" s="123" t="str">
        <f t="shared" si="14"/>
        <v/>
      </c>
      <c r="X24" s="145">
        <f t="shared" si="11"/>
        <v>44636</v>
      </c>
      <c r="Y24" s="77" t="str">
        <f t="shared" si="15"/>
        <v/>
      </c>
      <c r="Z24" s="78"/>
    </row>
    <row r="25" spans="1:26" ht="46" customHeight="1">
      <c r="A25" s="145">
        <f t="shared" si="6"/>
        <v>44637</v>
      </c>
      <c r="B25" s="160" t="s">
        <v>43</v>
      </c>
      <c r="C25" s="146" t="s">
        <v>3</v>
      </c>
      <c r="D25" s="163" t="s">
        <v>43</v>
      </c>
      <c r="E25" s="147" t="str">
        <f t="shared" si="12"/>
        <v/>
      </c>
      <c r="F25" s="148" t="s">
        <v>41</v>
      </c>
      <c r="G25" s="149" t="str">
        <f t="shared" si="13"/>
        <v/>
      </c>
      <c r="H25" s="150" t="s">
        <v>42</v>
      </c>
      <c r="I25" s="151" t="str">
        <f t="shared" si="7"/>
        <v/>
      </c>
      <c r="J25" s="137" t="s">
        <v>0</v>
      </c>
      <c r="K25" s="168"/>
      <c r="L25" s="166"/>
      <c r="M25" s="226"/>
      <c r="N25" s="121" t="str">
        <f t="shared" si="0"/>
        <v/>
      </c>
      <c r="O25" s="121" t="str">
        <f t="shared" si="8"/>
        <v/>
      </c>
      <c r="P25" s="122" t="str">
        <f t="shared" si="9"/>
        <v/>
      </c>
      <c r="Q25" s="123" t="str">
        <f t="shared" si="1"/>
        <v/>
      </c>
      <c r="R25" s="123" t="str">
        <f t="shared" si="2"/>
        <v/>
      </c>
      <c r="S25" s="123" t="str">
        <f t="shared" si="3"/>
        <v/>
      </c>
      <c r="T25" s="123" t="str">
        <f t="shared" si="4"/>
        <v/>
      </c>
      <c r="U25" s="123" t="str">
        <f t="shared" si="5"/>
        <v/>
      </c>
      <c r="V25" s="123" t="str">
        <f t="shared" si="10"/>
        <v/>
      </c>
      <c r="W25" s="123" t="str">
        <f t="shared" si="14"/>
        <v/>
      </c>
      <c r="X25" s="145">
        <f t="shared" si="11"/>
        <v>44637</v>
      </c>
      <c r="Y25" s="77" t="str">
        <f t="shared" si="15"/>
        <v/>
      </c>
      <c r="Z25" s="78"/>
    </row>
    <row r="26" spans="1:26" ht="46" customHeight="1">
      <c r="A26" s="145">
        <f t="shared" si="6"/>
        <v>44638</v>
      </c>
      <c r="B26" s="160" t="s">
        <v>43</v>
      </c>
      <c r="C26" s="146" t="s">
        <v>3</v>
      </c>
      <c r="D26" s="163" t="s">
        <v>43</v>
      </c>
      <c r="E26" s="147" t="str">
        <f t="shared" si="12"/>
        <v/>
      </c>
      <c r="F26" s="148" t="s">
        <v>41</v>
      </c>
      <c r="G26" s="149" t="str">
        <f t="shared" si="13"/>
        <v/>
      </c>
      <c r="H26" s="150" t="s">
        <v>42</v>
      </c>
      <c r="I26" s="151" t="str">
        <f t="shared" si="7"/>
        <v/>
      </c>
      <c r="J26" s="137" t="s">
        <v>0</v>
      </c>
      <c r="K26" s="168"/>
      <c r="L26" s="166"/>
      <c r="M26" s="226"/>
      <c r="N26" s="121" t="str">
        <f t="shared" si="0"/>
        <v/>
      </c>
      <c r="O26" s="121" t="str">
        <f t="shared" si="8"/>
        <v/>
      </c>
      <c r="P26" s="122" t="str">
        <f t="shared" si="9"/>
        <v/>
      </c>
      <c r="Q26" s="123" t="str">
        <f t="shared" si="1"/>
        <v/>
      </c>
      <c r="R26" s="123" t="str">
        <f t="shared" si="2"/>
        <v/>
      </c>
      <c r="S26" s="123" t="str">
        <f t="shared" si="3"/>
        <v/>
      </c>
      <c r="T26" s="123" t="str">
        <f t="shared" si="4"/>
        <v/>
      </c>
      <c r="U26" s="123" t="str">
        <f t="shared" si="5"/>
        <v/>
      </c>
      <c r="V26" s="123" t="str">
        <f t="shared" si="10"/>
        <v/>
      </c>
      <c r="W26" s="123" t="str">
        <f t="shared" si="14"/>
        <v/>
      </c>
      <c r="X26" s="145">
        <f t="shared" si="11"/>
        <v>44638</v>
      </c>
      <c r="Y26" s="77" t="str">
        <f t="shared" si="15"/>
        <v/>
      </c>
      <c r="Z26" s="78"/>
    </row>
    <row r="27" spans="1:26" ht="46" customHeight="1">
      <c r="A27" s="145">
        <f t="shared" si="6"/>
        <v>44639</v>
      </c>
      <c r="B27" s="160" t="s">
        <v>43</v>
      </c>
      <c r="C27" s="146" t="s">
        <v>3</v>
      </c>
      <c r="D27" s="163" t="s">
        <v>43</v>
      </c>
      <c r="E27" s="147" t="str">
        <f t="shared" si="12"/>
        <v/>
      </c>
      <c r="F27" s="148" t="s">
        <v>41</v>
      </c>
      <c r="G27" s="149" t="str">
        <f t="shared" si="13"/>
        <v/>
      </c>
      <c r="H27" s="150" t="s">
        <v>42</v>
      </c>
      <c r="I27" s="151" t="str">
        <f t="shared" si="7"/>
        <v/>
      </c>
      <c r="J27" s="137" t="s">
        <v>0</v>
      </c>
      <c r="K27" s="168"/>
      <c r="L27" s="166"/>
      <c r="M27" s="226"/>
      <c r="N27" s="121" t="str">
        <f t="shared" si="0"/>
        <v/>
      </c>
      <c r="O27" s="121" t="str">
        <f t="shared" si="8"/>
        <v/>
      </c>
      <c r="P27" s="122" t="str">
        <f t="shared" si="9"/>
        <v/>
      </c>
      <c r="Q27" s="123" t="str">
        <f t="shared" si="1"/>
        <v/>
      </c>
      <c r="R27" s="123" t="str">
        <f t="shared" si="2"/>
        <v/>
      </c>
      <c r="S27" s="123" t="str">
        <f t="shared" si="3"/>
        <v/>
      </c>
      <c r="T27" s="123" t="str">
        <f t="shared" si="4"/>
        <v/>
      </c>
      <c r="U27" s="123" t="str">
        <f t="shared" si="5"/>
        <v/>
      </c>
      <c r="V27" s="123" t="str">
        <f t="shared" si="10"/>
        <v/>
      </c>
      <c r="W27" s="123" t="str">
        <f t="shared" si="14"/>
        <v/>
      </c>
      <c r="X27" s="145">
        <f t="shared" si="11"/>
        <v>44639</v>
      </c>
      <c r="Y27" s="77" t="str">
        <f t="shared" si="15"/>
        <v/>
      </c>
      <c r="Z27" s="78"/>
    </row>
    <row r="28" spans="1:26" ht="46" customHeight="1">
      <c r="A28" s="145">
        <f t="shared" si="6"/>
        <v>44640</v>
      </c>
      <c r="B28" s="160" t="s">
        <v>43</v>
      </c>
      <c r="C28" s="146" t="s">
        <v>3</v>
      </c>
      <c r="D28" s="163" t="s">
        <v>43</v>
      </c>
      <c r="E28" s="147" t="str">
        <f t="shared" si="12"/>
        <v/>
      </c>
      <c r="F28" s="148" t="s">
        <v>41</v>
      </c>
      <c r="G28" s="149" t="str">
        <f t="shared" si="13"/>
        <v/>
      </c>
      <c r="H28" s="150" t="s">
        <v>42</v>
      </c>
      <c r="I28" s="151" t="str">
        <f t="shared" si="7"/>
        <v/>
      </c>
      <c r="J28" s="137" t="s">
        <v>0</v>
      </c>
      <c r="K28" s="168"/>
      <c r="L28" s="166"/>
      <c r="M28" s="226"/>
      <c r="N28" s="121" t="str">
        <f t="shared" si="0"/>
        <v/>
      </c>
      <c r="O28" s="121" t="str">
        <f t="shared" si="8"/>
        <v/>
      </c>
      <c r="P28" s="122" t="str">
        <f t="shared" si="9"/>
        <v/>
      </c>
      <c r="Q28" s="123" t="str">
        <f t="shared" si="1"/>
        <v/>
      </c>
      <c r="R28" s="123" t="str">
        <f t="shared" si="2"/>
        <v/>
      </c>
      <c r="S28" s="123" t="str">
        <f t="shared" si="3"/>
        <v/>
      </c>
      <c r="T28" s="123" t="str">
        <f t="shared" si="4"/>
        <v/>
      </c>
      <c r="U28" s="123" t="str">
        <f t="shared" si="5"/>
        <v/>
      </c>
      <c r="V28" s="123" t="str">
        <f t="shared" si="10"/>
        <v/>
      </c>
      <c r="W28" s="123" t="str">
        <f t="shared" si="14"/>
        <v/>
      </c>
      <c r="X28" s="145">
        <f t="shared" si="11"/>
        <v>44640</v>
      </c>
      <c r="Y28" s="77" t="str">
        <f t="shared" si="15"/>
        <v/>
      </c>
      <c r="Z28" s="78"/>
    </row>
    <row r="29" spans="1:26" ht="46" customHeight="1">
      <c r="A29" s="145">
        <f t="shared" si="6"/>
        <v>44641</v>
      </c>
      <c r="B29" s="160" t="s">
        <v>43</v>
      </c>
      <c r="C29" s="146" t="s">
        <v>3</v>
      </c>
      <c r="D29" s="163" t="s">
        <v>43</v>
      </c>
      <c r="E29" s="147" t="str">
        <f t="shared" si="12"/>
        <v/>
      </c>
      <c r="F29" s="148" t="s">
        <v>41</v>
      </c>
      <c r="G29" s="149" t="str">
        <f t="shared" si="13"/>
        <v/>
      </c>
      <c r="H29" s="150" t="s">
        <v>42</v>
      </c>
      <c r="I29" s="151" t="str">
        <f t="shared" si="7"/>
        <v/>
      </c>
      <c r="J29" s="137" t="s">
        <v>0</v>
      </c>
      <c r="K29" s="168"/>
      <c r="L29" s="166"/>
      <c r="M29" s="226"/>
      <c r="N29" s="121" t="str">
        <f t="shared" si="0"/>
        <v/>
      </c>
      <c r="O29" s="121" t="str">
        <f t="shared" si="8"/>
        <v/>
      </c>
      <c r="P29" s="122" t="str">
        <f t="shared" si="9"/>
        <v/>
      </c>
      <c r="Q29" s="123" t="str">
        <f t="shared" si="1"/>
        <v/>
      </c>
      <c r="R29" s="123" t="str">
        <f t="shared" si="2"/>
        <v/>
      </c>
      <c r="S29" s="123" t="str">
        <f t="shared" si="3"/>
        <v/>
      </c>
      <c r="T29" s="123" t="str">
        <f t="shared" si="4"/>
        <v/>
      </c>
      <c r="U29" s="123" t="str">
        <f t="shared" si="5"/>
        <v/>
      </c>
      <c r="V29" s="123" t="str">
        <f t="shared" si="10"/>
        <v/>
      </c>
      <c r="W29" s="123" t="str">
        <f t="shared" si="14"/>
        <v/>
      </c>
      <c r="X29" s="145">
        <f t="shared" si="11"/>
        <v>44641</v>
      </c>
      <c r="Y29" s="77" t="str">
        <f t="shared" si="15"/>
        <v/>
      </c>
      <c r="Z29" s="78"/>
    </row>
    <row r="30" spans="1:26" ht="46" customHeight="1">
      <c r="A30" s="145">
        <f t="shared" si="6"/>
        <v>44642</v>
      </c>
      <c r="B30" s="160" t="s">
        <v>43</v>
      </c>
      <c r="C30" s="146" t="s">
        <v>3</v>
      </c>
      <c r="D30" s="163" t="s">
        <v>43</v>
      </c>
      <c r="E30" s="147" t="str">
        <f t="shared" si="12"/>
        <v/>
      </c>
      <c r="F30" s="148" t="s">
        <v>41</v>
      </c>
      <c r="G30" s="149" t="str">
        <f t="shared" si="13"/>
        <v/>
      </c>
      <c r="H30" s="150" t="s">
        <v>42</v>
      </c>
      <c r="I30" s="151" t="str">
        <f t="shared" si="7"/>
        <v/>
      </c>
      <c r="J30" s="137" t="s">
        <v>0</v>
      </c>
      <c r="K30" s="168"/>
      <c r="L30" s="166"/>
      <c r="M30" s="226"/>
      <c r="N30" s="121" t="str">
        <f t="shared" si="0"/>
        <v/>
      </c>
      <c r="O30" s="121" t="str">
        <f t="shared" si="8"/>
        <v/>
      </c>
      <c r="P30" s="122" t="str">
        <f t="shared" si="9"/>
        <v/>
      </c>
      <c r="Q30" s="123" t="str">
        <f t="shared" si="1"/>
        <v/>
      </c>
      <c r="R30" s="123" t="str">
        <f t="shared" si="2"/>
        <v/>
      </c>
      <c r="S30" s="123" t="str">
        <f t="shared" si="3"/>
        <v/>
      </c>
      <c r="T30" s="123" t="str">
        <f t="shared" si="4"/>
        <v/>
      </c>
      <c r="U30" s="123" t="str">
        <f t="shared" si="5"/>
        <v/>
      </c>
      <c r="V30" s="123" t="str">
        <f t="shared" si="10"/>
        <v/>
      </c>
      <c r="W30" s="123" t="str">
        <f t="shared" si="14"/>
        <v/>
      </c>
      <c r="X30" s="145">
        <f t="shared" si="11"/>
        <v>44642</v>
      </c>
      <c r="Y30" s="77" t="str">
        <f t="shared" si="15"/>
        <v/>
      </c>
      <c r="Z30" s="78"/>
    </row>
    <row r="31" spans="1:26" ht="46" customHeight="1">
      <c r="A31" s="145">
        <f t="shared" si="6"/>
        <v>44643</v>
      </c>
      <c r="B31" s="161" t="s">
        <v>43</v>
      </c>
      <c r="C31" s="152" t="s">
        <v>3</v>
      </c>
      <c r="D31" s="164" t="s">
        <v>43</v>
      </c>
      <c r="E31" s="147" t="str">
        <f t="shared" si="12"/>
        <v/>
      </c>
      <c r="F31" s="148" t="s">
        <v>41</v>
      </c>
      <c r="G31" s="149" t="str">
        <f t="shared" si="13"/>
        <v/>
      </c>
      <c r="H31" s="150" t="s">
        <v>42</v>
      </c>
      <c r="I31" s="151" t="str">
        <f t="shared" si="7"/>
        <v/>
      </c>
      <c r="J31" s="137" t="s">
        <v>0</v>
      </c>
      <c r="K31" s="168"/>
      <c r="L31" s="166"/>
      <c r="M31" s="226"/>
      <c r="N31" s="121" t="str">
        <f t="shared" si="0"/>
        <v/>
      </c>
      <c r="O31" s="121" t="str">
        <f t="shared" si="8"/>
        <v/>
      </c>
      <c r="P31" s="122" t="str">
        <f t="shared" si="9"/>
        <v/>
      </c>
      <c r="Q31" s="123" t="str">
        <f t="shared" si="1"/>
        <v/>
      </c>
      <c r="R31" s="123" t="str">
        <f t="shared" si="2"/>
        <v/>
      </c>
      <c r="S31" s="123" t="str">
        <f t="shared" si="3"/>
        <v/>
      </c>
      <c r="T31" s="123" t="str">
        <f t="shared" si="4"/>
        <v/>
      </c>
      <c r="U31" s="123" t="str">
        <f t="shared" si="5"/>
        <v/>
      </c>
      <c r="V31" s="123" t="str">
        <f t="shared" si="10"/>
        <v/>
      </c>
      <c r="W31" s="123" t="str">
        <f t="shared" si="14"/>
        <v/>
      </c>
      <c r="X31" s="145">
        <f t="shared" si="11"/>
        <v>44643</v>
      </c>
      <c r="Y31" s="77" t="str">
        <f t="shared" si="15"/>
        <v/>
      </c>
      <c r="Z31" s="78"/>
    </row>
    <row r="32" spans="1:26" ht="46" customHeight="1">
      <c r="A32" s="145">
        <f t="shared" si="6"/>
        <v>44644</v>
      </c>
      <c r="B32" s="160" t="s">
        <v>43</v>
      </c>
      <c r="C32" s="146" t="s">
        <v>3</v>
      </c>
      <c r="D32" s="163" t="s">
        <v>43</v>
      </c>
      <c r="E32" s="147" t="str">
        <f t="shared" si="12"/>
        <v/>
      </c>
      <c r="F32" s="148" t="s">
        <v>41</v>
      </c>
      <c r="G32" s="149" t="str">
        <f t="shared" si="13"/>
        <v/>
      </c>
      <c r="H32" s="150" t="s">
        <v>42</v>
      </c>
      <c r="I32" s="151" t="str">
        <f t="shared" si="7"/>
        <v/>
      </c>
      <c r="J32" s="137" t="s">
        <v>0</v>
      </c>
      <c r="K32" s="168"/>
      <c r="L32" s="166"/>
      <c r="M32" s="226"/>
      <c r="N32" s="121" t="str">
        <f t="shared" si="0"/>
        <v/>
      </c>
      <c r="O32" s="121" t="str">
        <f t="shared" si="8"/>
        <v/>
      </c>
      <c r="P32" s="122" t="str">
        <f t="shared" si="9"/>
        <v/>
      </c>
      <c r="Q32" s="123" t="str">
        <f t="shared" si="1"/>
        <v/>
      </c>
      <c r="R32" s="123" t="str">
        <f t="shared" si="2"/>
        <v/>
      </c>
      <c r="S32" s="123" t="str">
        <f t="shared" si="3"/>
        <v/>
      </c>
      <c r="T32" s="123" t="str">
        <f t="shared" si="4"/>
        <v/>
      </c>
      <c r="U32" s="123" t="str">
        <f t="shared" si="5"/>
        <v/>
      </c>
      <c r="V32" s="123" t="str">
        <f t="shared" si="10"/>
        <v/>
      </c>
      <c r="W32" s="123" t="str">
        <f t="shared" si="14"/>
        <v/>
      </c>
      <c r="X32" s="145">
        <f t="shared" si="11"/>
        <v>44644</v>
      </c>
      <c r="Y32" s="77" t="str">
        <f t="shared" si="15"/>
        <v/>
      </c>
      <c r="Z32" s="78"/>
    </row>
    <row r="33" spans="1:26" ht="46" customHeight="1">
      <c r="A33" s="145">
        <f t="shared" si="6"/>
        <v>44645</v>
      </c>
      <c r="B33" s="160" t="s">
        <v>43</v>
      </c>
      <c r="C33" s="146" t="s">
        <v>3</v>
      </c>
      <c r="D33" s="163" t="s">
        <v>43</v>
      </c>
      <c r="E33" s="147" t="str">
        <f t="shared" si="12"/>
        <v/>
      </c>
      <c r="F33" s="148" t="s">
        <v>41</v>
      </c>
      <c r="G33" s="149" t="str">
        <f t="shared" si="13"/>
        <v/>
      </c>
      <c r="H33" s="150" t="s">
        <v>42</v>
      </c>
      <c r="I33" s="151" t="str">
        <f t="shared" si="7"/>
        <v/>
      </c>
      <c r="J33" s="137" t="s">
        <v>0</v>
      </c>
      <c r="K33" s="168"/>
      <c r="L33" s="166"/>
      <c r="M33" s="226"/>
      <c r="N33" s="121" t="str">
        <f t="shared" si="0"/>
        <v/>
      </c>
      <c r="O33" s="121" t="str">
        <f t="shared" si="8"/>
        <v/>
      </c>
      <c r="P33" s="122" t="str">
        <f t="shared" si="9"/>
        <v/>
      </c>
      <c r="Q33" s="123" t="str">
        <f t="shared" si="1"/>
        <v/>
      </c>
      <c r="R33" s="123" t="str">
        <f t="shared" si="2"/>
        <v/>
      </c>
      <c r="S33" s="123" t="str">
        <f t="shared" si="3"/>
        <v/>
      </c>
      <c r="T33" s="123" t="str">
        <f t="shared" si="4"/>
        <v/>
      </c>
      <c r="U33" s="123" t="str">
        <f t="shared" si="5"/>
        <v/>
      </c>
      <c r="V33" s="123" t="str">
        <f t="shared" si="10"/>
        <v/>
      </c>
      <c r="W33" s="123" t="str">
        <f t="shared" si="14"/>
        <v/>
      </c>
      <c r="X33" s="145">
        <f t="shared" si="11"/>
        <v>44645</v>
      </c>
      <c r="Y33" s="77" t="str">
        <f t="shared" si="15"/>
        <v/>
      </c>
      <c r="Z33" s="78"/>
    </row>
    <row r="34" spans="1:26" ht="46" customHeight="1">
      <c r="A34" s="145">
        <f t="shared" si="6"/>
        <v>44646</v>
      </c>
      <c r="B34" s="160" t="s">
        <v>43</v>
      </c>
      <c r="C34" s="146" t="s">
        <v>3</v>
      </c>
      <c r="D34" s="163" t="s">
        <v>43</v>
      </c>
      <c r="E34" s="147" t="str">
        <f t="shared" si="12"/>
        <v/>
      </c>
      <c r="F34" s="148" t="s">
        <v>41</v>
      </c>
      <c r="G34" s="149" t="str">
        <f t="shared" si="13"/>
        <v/>
      </c>
      <c r="H34" s="150" t="s">
        <v>42</v>
      </c>
      <c r="I34" s="151" t="str">
        <f t="shared" si="7"/>
        <v/>
      </c>
      <c r="J34" s="137" t="s">
        <v>0</v>
      </c>
      <c r="K34" s="168"/>
      <c r="L34" s="166"/>
      <c r="M34" s="226"/>
      <c r="N34" s="121" t="str">
        <f t="shared" si="0"/>
        <v/>
      </c>
      <c r="O34" s="121" t="str">
        <f t="shared" si="8"/>
        <v/>
      </c>
      <c r="P34" s="122" t="str">
        <f t="shared" si="9"/>
        <v/>
      </c>
      <c r="Q34" s="123" t="str">
        <f t="shared" si="1"/>
        <v/>
      </c>
      <c r="R34" s="123" t="str">
        <f t="shared" si="2"/>
        <v/>
      </c>
      <c r="S34" s="123" t="str">
        <f t="shared" si="3"/>
        <v/>
      </c>
      <c r="T34" s="123" t="str">
        <f t="shared" si="4"/>
        <v/>
      </c>
      <c r="U34" s="123" t="str">
        <f t="shared" si="5"/>
        <v/>
      </c>
      <c r="V34" s="123" t="str">
        <f t="shared" ref="V34:V35" si="16">IF(OR(DBCS($B34)="：",$B34="",DBCS($D34)="：",$D34=""),"",SUM(Q34:U34))</f>
        <v/>
      </c>
      <c r="W34" s="123" t="str">
        <f t="shared" si="14"/>
        <v/>
      </c>
      <c r="X34" s="145">
        <f t="shared" si="11"/>
        <v>44646</v>
      </c>
      <c r="Y34" s="77"/>
      <c r="Z34" s="78"/>
    </row>
    <row r="35" spans="1:26" ht="46" customHeight="1" thickBot="1">
      <c r="A35" s="153">
        <f t="shared" si="6"/>
        <v>44647</v>
      </c>
      <c r="B35" s="162" t="s">
        <v>80</v>
      </c>
      <c r="C35" s="154" t="s">
        <v>28</v>
      </c>
      <c r="D35" s="165" t="s">
        <v>80</v>
      </c>
      <c r="E35" s="147" t="str">
        <f t="shared" si="12"/>
        <v/>
      </c>
      <c r="F35" s="148" t="s">
        <v>41</v>
      </c>
      <c r="G35" s="149" t="str">
        <f t="shared" si="13"/>
        <v/>
      </c>
      <c r="H35" s="158" t="s">
        <v>105</v>
      </c>
      <c r="I35" s="159" t="str">
        <f t="shared" si="7"/>
        <v/>
      </c>
      <c r="J35" s="138" t="s">
        <v>106</v>
      </c>
      <c r="K35" s="169"/>
      <c r="L35" s="167"/>
      <c r="M35" s="226"/>
      <c r="N35" s="121" t="str">
        <f t="shared" si="0"/>
        <v/>
      </c>
      <c r="O35" s="121" t="str">
        <f t="shared" si="8"/>
        <v/>
      </c>
      <c r="P35" s="122" t="str">
        <f t="shared" si="9"/>
        <v/>
      </c>
      <c r="Q35" s="123" t="str">
        <f t="shared" si="1"/>
        <v/>
      </c>
      <c r="R35" s="123" t="str">
        <f t="shared" si="2"/>
        <v/>
      </c>
      <c r="S35" s="123" t="str">
        <f t="shared" si="3"/>
        <v/>
      </c>
      <c r="T35" s="123" t="str">
        <f t="shared" si="4"/>
        <v/>
      </c>
      <c r="U35" s="123" t="str">
        <f t="shared" si="5"/>
        <v/>
      </c>
      <c r="V35" s="123" t="str">
        <f t="shared" si="16"/>
        <v/>
      </c>
      <c r="W35" s="123" t="str">
        <f t="shared" si="14"/>
        <v/>
      </c>
      <c r="X35" s="153">
        <f t="shared" si="11"/>
        <v>44647</v>
      </c>
      <c r="Y35" s="77" t="str">
        <f>IF(OR(DBCS($B35)="：",$B35="",DBCS($D35)="：",$D35=""),"",MAX(MIN($D35,TIME(23,59,59))-MAX($B35,$AF$1),0))</f>
        <v/>
      </c>
      <c r="Z35" s="78"/>
    </row>
    <row r="36" spans="1:26" ht="41.25" customHeight="1" thickBot="1">
      <c r="A36" s="79" t="s">
        <v>44</v>
      </c>
      <c r="B36" s="324"/>
      <c r="C36" s="325"/>
      <c r="D36" s="326"/>
      <c r="E36" s="327">
        <f>SUM(E9:E35)+SUM(G9:G35)/60</f>
        <v>0</v>
      </c>
      <c r="F36" s="328"/>
      <c r="G36" s="329" t="s">
        <v>1</v>
      </c>
      <c r="H36" s="330"/>
      <c r="I36" s="139">
        <f>SUM(I9:I35)</f>
        <v>0</v>
      </c>
      <c r="J36" s="140" t="s">
        <v>0</v>
      </c>
      <c r="K36" s="331"/>
      <c r="L36" s="332"/>
      <c r="M36" s="107"/>
      <c r="N36" s="107"/>
      <c r="O36" s="107"/>
      <c r="P36" s="107"/>
      <c r="Q36" s="107"/>
      <c r="R36" s="107"/>
      <c r="S36" s="107"/>
      <c r="T36" s="107"/>
      <c r="U36" s="124"/>
      <c r="V36" s="124"/>
      <c r="W36" s="124"/>
      <c r="X36" s="124"/>
      <c r="Y36" s="78"/>
      <c r="Z36" s="78"/>
    </row>
    <row r="37" spans="1:26" ht="19.5" customHeight="1">
      <c r="A37" s="10"/>
      <c r="B37" s="11"/>
      <c r="C37" s="11"/>
      <c r="D37" s="11"/>
      <c r="E37" s="2"/>
      <c r="F37" s="2"/>
      <c r="G37" s="11"/>
      <c r="H37" s="11"/>
      <c r="I37" s="1"/>
      <c r="J37" s="6"/>
      <c r="K37" s="12"/>
      <c r="M37" s="107"/>
      <c r="N37" s="107"/>
      <c r="O37" s="107"/>
      <c r="P37" s="107"/>
      <c r="Q37" s="107"/>
      <c r="R37" s="107"/>
      <c r="S37" s="107"/>
      <c r="T37" s="107"/>
      <c r="U37" s="107"/>
      <c r="V37" s="107"/>
      <c r="W37" s="107"/>
      <c r="X37" s="107"/>
    </row>
    <row r="38" spans="1:26">
      <c r="M38" s="107"/>
      <c r="N38" s="107"/>
      <c r="O38" s="107"/>
      <c r="P38" s="107"/>
      <c r="Q38" s="107"/>
      <c r="R38" s="107"/>
      <c r="S38" s="107"/>
      <c r="T38" s="107"/>
      <c r="U38" s="107"/>
      <c r="V38" s="107"/>
      <c r="W38" s="107"/>
      <c r="X38" s="107"/>
    </row>
    <row r="39" spans="1:26">
      <c r="M39" s="107"/>
      <c r="N39" s="107"/>
      <c r="O39" s="107"/>
      <c r="P39" s="107"/>
      <c r="Q39" s="107"/>
      <c r="R39" s="107"/>
      <c r="S39" s="107"/>
      <c r="T39" s="107"/>
      <c r="U39" s="107"/>
      <c r="V39" s="107"/>
      <c r="W39" s="107"/>
      <c r="X39" s="107"/>
    </row>
    <row r="40" spans="1:26">
      <c r="M40" s="107"/>
      <c r="N40" s="107"/>
      <c r="O40" s="107"/>
      <c r="P40" s="107"/>
      <c r="Q40" s="107"/>
      <c r="R40" s="107"/>
      <c r="S40" s="107"/>
      <c r="T40" s="107"/>
      <c r="U40" s="107"/>
      <c r="V40" s="107"/>
      <c r="W40" s="107"/>
      <c r="X40" s="107"/>
    </row>
    <row r="41" spans="1:26">
      <c r="M41" s="107"/>
      <c r="N41" s="107"/>
      <c r="O41" s="107"/>
      <c r="P41" s="107"/>
      <c r="Q41" s="107"/>
      <c r="R41" s="107"/>
      <c r="S41" s="107"/>
      <c r="T41" s="107"/>
      <c r="U41" s="107"/>
      <c r="V41" s="107"/>
      <c r="W41" s="107"/>
      <c r="X41" s="107"/>
    </row>
    <row r="42" spans="1:26">
      <c r="M42" s="107"/>
      <c r="N42" s="107"/>
      <c r="O42" s="107"/>
      <c r="P42" s="107"/>
      <c r="Q42" s="107"/>
      <c r="R42" s="107"/>
      <c r="S42" s="107"/>
      <c r="T42" s="107"/>
      <c r="U42" s="107"/>
      <c r="V42" s="107"/>
      <c r="W42" s="107"/>
      <c r="X42" s="107"/>
    </row>
    <row r="43" spans="1:26">
      <c r="M43" s="107"/>
      <c r="N43" s="107"/>
      <c r="O43" s="107"/>
      <c r="P43" s="107"/>
      <c r="Q43" s="107"/>
      <c r="R43" s="107"/>
      <c r="S43" s="107"/>
      <c r="T43" s="107"/>
      <c r="U43" s="107"/>
      <c r="V43" s="107"/>
      <c r="W43" s="107"/>
      <c r="X43" s="107"/>
    </row>
    <row r="44" spans="1:26">
      <c r="M44" s="107"/>
      <c r="N44" s="107"/>
      <c r="O44" s="107"/>
      <c r="P44" s="107"/>
      <c r="Q44" s="107"/>
      <c r="R44" s="107"/>
      <c r="S44" s="107"/>
      <c r="T44" s="107"/>
      <c r="U44" s="107"/>
      <c r="V44" s="107"/>
      <c r="W44" s="107"/>
      <c r="X44" s="107"/>
    </row>
    <row r="45" spans="1:26">
      <c r="M45" s="107"/>
      <c r="N45" s="107"/>
      <c r="O45" s="107"/>
      <c r="P45" s="107"/>
      <c r="Q45" s="107"/>
      <c r="R45" s="107"/>
      <c r="S45" s="107"/>
      <c r="T45" s="107"/>
      <c r="U45" s="107"/>
      <c r="V45" s="107"/>
      <c r="W45" s="107"/>
      <c r="X45" s="107"/>
    </row>
    <row r="46" spans="1:26">
      <c r="M46" s="107"/>
      <c r="N46" s="107"/>
      <c r="O46" s="107"/>
      <c r="P46" s="107"/>
      <c r="Q46" s="107"/>
      <c r="R46" s="107"/>
      <c r="S46" s="107"/>
      <c r="T46" s="107"/>
      <c r="U46" s="107"/>
      <c r="V46" s="107"/>
      <c r="W46" s="107"/>
      <c r="X46" s="107"/>
    </row>
    <row r="47" spans="1:26">
      <c r="M47" s="107"/>
      <c r="N47" s="107"/>
      <c r="O47" s="107"/>
      <c r="P47" s="107"/>
      <c r="Q47" s="107"/>
      <c r="R47" s="107"/>
      <c r="S47" s="107"/>
      <c r="T47" s="107"/>
      <c r="U47" s="107"/>
      <c r="V47" s="107"/>
      <c r="W47" s="107"/>
      <c r="X47" s="107"/>
    </row>
    <row r="48" spans="1:26">
      <c r="M48" s="107"/>
      <c r="N48" s="107"/>
      <c r="O48" s="107"/>
      <c r="P48" s="107"/>
      <c r="Q48" s="107"/>
      <c r="R48" s="107"/>
      <c r="S48" s="107"/>
      <c r="T48" s="107"/>
      <c r="U48" s="107"/>
      <c r="V48" s="107"/>
      <c r="W48" s="107"/>
      <c r="X48" s="107"/>
    </row>
    <row r="49" spans="13:24">
      <c r="M49" s="107"/>
      <c r="N49" s="107"/>
      <c r="O49" s="107"/>
      <c r="P49" s="107"/>
      <c r="Q49" s="107"/>
      <c r="R49" s="107"/>
      <c r="S49" s="107"/>
      <c r="T49" s="107"/>
      <c r="U49" s="107"/>
      <c r="V49" s="107"/>
      <c r="W49" s="107"/>
      <c r="X49" s="107"/>
    </row>
    <row r="50" spans="13:24">
      <c r="M50" s="107"/>
      <c r="N50" s="107"/>
      <c r="O50" s="107"/>
      <c r="P50" s="107"/>
      <c r="Q50" s="107"/>
      <c r="R50" s="107"/>
      <c r="S50" s="107"/>
      <c r="T50" s="107"/>
      <c r="U50" s="107"/>
      <c r="V50" s="107"/>
      <c r="W50" s="107"/>
      <c r="X50" s="107"/>
    </row>
    <row r="51" spans="13:24">
      <c r="M51" s="107"/>
      <c r="N51" s="107"/>
      <c r="O51" s="107"/>
      <c r="P51" s="107"/>
      <c r="Q51" s="107"/>
      <c r="R51" s="107"/>
      <c r="S51" s="107"/>
      <c r="T51" s="107"/>
      <c r="U51" s="107"/>
      <c r="V51" s="107"/>
      <c r="W51" s="107"/>
      <c r="X51" s="107"/>
    </row>
  </sheetData>
  <sheetProtection sheet="1" selectLockedCells="1"/>
  <mergeCells count="24">
    <mergeCell ref="S7:S8"/>
    <mergeCell ref="T7:T8"/>
    <mergeCell ref="U7:U8"/>
    <mergeCell ref="V7:V8"/>
    <mergeCell ref="B36:D36"/>
    <mergeCell ref="E36:F36"/>
    <mergeCell ref="G36:H36"/>
    <mergeCell ref="K36:L36"/>
    <mergeCell ref="M7:M8"/>
    <mergeCell ref="N7:N8"/>
    <mergeCell ref="O7:O8"/>
    <mergeCell ref="P7:P8"/>
    <mergeCell ref="Q7:Q8"/>
    <mergeCell ref="R7:R8"/>
    <mergeCell ref="C1:K2"/>
    <mergeCell ref="AC1:AC5"/>
    <mergeCell ref="B3:D3"/>
    <mergeCell ref="B4:D4"/>
    <mergeCell ref="B5:D5"/>
    <mergeCell ref="A7:A8"/>
    <mergeCell ref="B7:D8"/>
    <mergeCell ref="E7:H8"/>
    <mergeCell ref="I7:J8"/>
    <mergeCell ref="L7:L8"/>
  </mergeCells>
  <phoneticPr fontId="3"/>
  <dataValidations count="1">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17</vt:i4>
      </vt:variant>
    </vt:vector>
  </HeadingPairs>
  <TitlesOfParts>
    <vt:vector size="36" baseType="lpstr">
      <vt:lpstr>目次</vt:lpstr>
      <vt:lpstr>初期条件設定表</vt:lpstr>
      <vt:lpstr>総括表（前期・後期合計）</vt:lpstr>
      <vt:lpstr>総括表（後期）</vt:lpstr>
      <vt:lpstr>従事者別人件費総括表</vt:lpstr>
      <vt:lpstr>人件費個別明細表R3年12月</vt:lpstr>
      <vt:lpstr>1月</vt:lpstr>
      <vt:lpstr>2月</vt:lpstr>
      <vt:lpstr>3月</vt:lpstr>
      <vt:lpstr>4月</vt:lpstr>
      <vt:lpstr>5月</vt:lpstr>
      <vt:lpstr>6月</vt:lpstr>
      <vt:lpstr>7月</vt:lpstr>
      <vt:lpstr>8月</vt:lpstr>
      <vt:lpstr>9月</vt:lpstr>
      <vt:lpstr>10月</vt:lpstr>
      <vt:lpstr>11月</vt:lpstr>
      <vt:lpstr>全体工程表</vt:lpstr>
      <vt:lpstr>成果物まとめ</vt:lpstr>
      <vt:lpstr>'10月'!Print_Area</vt:lpstr>
      <vt:lpstr>'11月'!Print_Area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従事者別人件費総括表!Print_Area</vt:lpstr>
      <vt:lpstr>人件費個別明細表R3年12月!Print_Area</vt:lpstr>
      <vt:lpstr>成果物まとめ!Print_Area</vt:lpstr>
      <vt:lpstr>全体工程表!Print_Area</vt:lpstr>
      <vt:lpstr>従事者別人件費総括表!Print_Titles</vt:lpstr>
      <vt:lpstr>全体工程表!開発工程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2021-05-20T00:43:41Z</dcterms:modified>
</cp:coreProperties>
</file>